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Tasso effettivo netto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<sst xmlns="http://schemas.openxmlformats.org/spreadsheetml/2006/main" count="24" uniqueCount="24">
  <si>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Data di acquisto</t>
  </si>
  <si>
    <t xml:space="preserve">Valore nominale </t>
  </si>
  <si>
    <t>Prezzo lordo di acquisto</t>
  </si>
  <si>
    <t>Tasso lordo di interesse</t>
  </si>
  <si>
    <t>Ritenuta fiscale</t>
  </si>
  <si>
    <t>Tasso nominale netto</t>
  </si>
  <si>
    <t>Periodicità cedola</t>
  </si>
  <si>
    <t>Tipo periodicità cedola</t>
  </si>
  <si>
    <t>Data scadenza / vendita</t>
  </si>
  <si>
    <t>Prezzo di rimborso / vendita</t>
  </si>
  <si>
    <t>Metodo di calcolo interessi</t>
  </si>
  <si>
    <t>Tp</t>
  </si>
  <si>
    <t>Flusso finanziario</t>
  </si>
  <si>
    <t>Data flusso</t>
  </si>
  <si>
    <t>Importo flusso</t>
  </si>
  <si>
    <t>A</t>
  </si>
  <si>
    <t>Acquisto titolo (corso secco)</t>
  </si>
  <si>
    <t>Q</t>
  </si>
  <si>
    <t>Rateo interessi maturato</t>
  </si>
  <si>
    <t>Inserire i dati dell'obbligazione nelle caselle GIALLE, il rendimento netto apparirà nella casella VERDE</t>
  </si>
  <si>
    <t>Flussi finanziari derivanti dall'obbligazione acquistata</t>
  </si>
  <si>
    <t>Rendimento effettivo netto annuo</t>
  </si>
  <si>
    <t>Semestrale</t>
  </si>
  <si>
    <t>Data godimento cedola in corso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</si>
</sst>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.000_-;\-* #,##0.000_-;_-* \-??_-;_-@_-"/>
    <numFmt numFmtId="166" formatCode="0.000%"/>
    <numFmt numFmtId="167" formatCode="_-* #,##0.000_-;\-* #,##0.000_-;_-* &quot;-&quot;???_-;_-@_-"/>
    <numFmt numFmtId="168" formatCode="0.00000%"/>
  </numFmts>
  <fonts count="46">
    <font>
      <sz val="10"/>
      <name val="Arial"/>
      <family val="2"/>
    </font>
    <font>
      <sz val="10"/>
      <color indexed="8"/>
      <name val="Comic Sans MS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u val="single"/>
      <sz val="10"/>
      <color indexed="30"/>
      <name val="Arial"/>
      <family val="2"/>
    </font>
    <font>
      <sz val="10"/>
      <color indexed="9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6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0"/>
      <color indexed="8"/>
      <name val="Comic Sans MS"/>
      <family val="2"/>
    </font>
    <font>
      <sz val="10"/>
      <color indexed="20"/>
      <name val="Comic Sans MS"/>
      <family val="2"/>
    </font>
    <font>
      <sz val="10"/>
      <color indexed="17"/>
      <name val="Comic Sans MS"/>
      <family val="2"/>
    </font>
    <font>
      <sz val="8"/>
      <name val="Tahoma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b/>
      <sz val="10"/>
      <color rgb="FFFA7D00"/>
      <name val="Comic Sans MS"/>
      <family val="2"/>
    </font>
    <font>
      <sz val="10"/>
      <color rgb="FFFA7D00"/>
      <name val="Comic Sans MS"/>
      <family val="2"/>
    </font>
    <font>
      <b/>
      <sz val="10"/>
      <color theme="0"/>
      <name val="Comic Sans MS"/>
      <family val="2"/>
    </font>
    <font>
      <sz val="10"/>
      <color rgb="FF3F3F76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sz val="10"/>
      <color rgb="FFFF0000"/>
      <name val="Comic Sans MS"/>
      <family val="2"/>
    </font>
    <font>
      <i/>
      <sz val="10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0"/>
      <color theme="1"/>
      <name val="Comic Sans MS"/>
      <family val="2"/>
    </font>
    <font>
      <sz val="10"/>
      <color rgb="FF9C0006"/>
      <name val="Comic Sans MS"/>
      <family val="2"/>
    </font>
    <font>
      <sz val="10"/>
      <color rgb="FF006100"/>
      <name val="Comic Sans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ont="1" applyFill="1" applyAlignment="1" applyProtection="1">
      <alignment horizontal="right"/>
      <protection locked="0"/>
    </xf>
    <xf numFmtId="0" fontId="0" fillId="33" borderId="0" xfId="0" applyFont="1" applyFill="1" applyAlignment="1" applyProtection="1">
      <alignment/>
      <protection hidden="1"/>
    </xf>
    <xf numFmtId="14" fontId="4" fillId="34" borderId="0" xfId="0" applyNumberFormat="1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hidden="1"/>
    </xf>
    <xf numFmtId="164" fontId="4" fillId="34" borderId="0" xfId="43" applyFont="1" applyFill="1" applyBorder="1" applyAlignment="1" applyProtection="1">
      <alignment horizontal="right"/>
      <protection locked="0"/>
    </xf>
    <xf numFmtId="165" fontId="4" fillId="34" borderId="0" xfId="43" applyNumberFormat="1" applyFont="1" applyFill="1" applyBorder="1" applyAlignment="1" applyProtection="1">
      <alignment horizontal="right"/>
      <protection locked="0"/>
    </xf>
    <xf numFmtId="166" fontId="4" fillId="34" borderId="0" xfId="48" applyNumberFormat="1" applyFont="1" applyFill="1" applyBorder="1" applyAlignment="1" applyProtection="1">
      <alignment horizontal="right"/>
      <protection locked="0"/>
    </xf>
    <xf numFmtId="166" fontId="6" fillId="35" borderId="0" xfId="48" applyNumberFormat="1" applyFont="1" applyFill="1" applyBorder="1" applyAlignment="1" applyProtection="1">
      <alignment/>
      <protection hidden="1"/>
    </xf>
    <xf numFmtId="0" fontId="4" fillId="34" borderId="0" xfId="0" applyFon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center"/>
      <protection hidden="1"/>
    </xf>
    <xf numFmtId="0" fontId="8" fillId="33" borderId="0" xfId="0" applyFont="1" applyFill="1" applyAlignment="1" applyProtection="1">
      <alignment/>
      <protection hidden="1"/>
    </xf>
    <xf numFmtId="14" fontId="8" fillId="33" borderId="0" xfId="0" applyNumberFormat="1" applyFont="1" applyFill="1" applyAlignment="1" applyProtection="1">
      <alignment horizontal="right"/>
      <protection hidden="1"/>
    </xf>
    <xf numFmtId="164" fontId="8" fillId="33" borderId="0" xfId="43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right"/>
      <protection hidden="1"/>
    </xf>
    <xf numFmtId="4" fontId="0" fillId="33" borderId="0" xfId="0" applyNumberFormat="1" applyFont="1" applyFill="1" applyAlignment="1" applyProtection="1">
      <alignment/>
      <protection hidden="1"/>
    </xf>
    <xf numFmtId="14" fontId="4" fillId="33" borderId="0" xfId="0" applyNumberFormat="1" applyFont="1" applyFill="1" applyAlignment="1" applyProtection="1">
      <alignment horizontal="right"/>
      <protection hidden="1"/>
    </xf>
    <xf numFmtId="164" fontId="4" fillId="33" borderId="0" xfId="43" applyFont="1" applyFill="1" applyBorder="1" applyAlignment="1" applyProtection="1">
      <alignment horizontal="right"/>
      <protection hidden="1"/>
    </xf>
    <xf numFmtId="165" fontId="4" fillId="33" borderId="0" xfId="43" applyNumberFormat="1" applyFont="1" applyFill="1" applyBorder="1" applyAlignment="1" applyProtection="1">
      <alignment horizontal="right"/>
      <protection hidden="1"/>
    </xf>
    <xf numFmtId="4" fontId="0" fillId="33" borderId="0" xfId="43" applyNumberFormat="1" applyFont="1" applyFill="1" applyBorder="1" applyAlignment="1" applyProtection="1">
      <alignment/>
      <protection hidden="1"/>
    </xf>
    <xf numFmtId="166" fontId="4" fillId="33" borderId="0" xfId="48" applyNumberFormat="1" applyFont="1" applyFill="1" applyBorder="1" applyAlignment="1" applyProtection="1">
      <alignment horizontal="right"/>
      <protection hidden="1"/>
    </xf>
    <xf numFmtId="10" fontId="0" fillId="33" borderId="0" xfId="48" applyNumberFormat="1" applyFont="1" applyFill="1" applyBorder="1" applyAlignment="1" applyProtection="1">
      <alignment horizontal="right"/>
      <protection hidden="1"/>
    </xf>
    <xf numFmtId="166" fontId="0" fillId="33" borderId="0" xfId="48" applyNumberFormat="1" applyFont="1" applyFill="1" applyBorder="1" applyAlignment="1" applyProtection="1">
      <alignment horizontal="right"/>
      <protection hidden="1"/>
    </xf>
    <xf numFmtId="0" fontId="4" fillId="33" borderId="0" xfId="0" applyFont="1" applyFill="1" applyAlignment="1" applyProtection="1">
      <alignment horizontal="right"/>
      <protection hidden="1"/>
    </xf>
    <xf numFmtId="14" fontId="0" fillId="33" borderId="0" xfId="0" applyNumberFormat="1" applyFont="1" applyFill="1" applyAlignment="1" applyProtection="1">
      <alignment/>
      <protection hidden="1"/>
    </xf>
    <xf numFmtId="0" fontId="0" fillId="33" borderId="0" xfId="0" applyFill="1" applyAlignment="1" applyProtection="1" quotePrefix="1">
      <alignment/>
      <protection hidden="1"/>
    </xf>
    <xf numFmtId="167" fontId="0" fillId="33" borderId="0" xfId="0" applyNumberFormat="1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 horizontal="center"/>
      <protection hidden="1"/>
    </xf>
    <xf numFmtId="4" fontId="8" fillId="33" borderId="0" xfId="0" applyNumberFormat="1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 horizontal="center"/>
      <protection hidden="1"/>
    </xf>
    <xf numFmtId="4" fontId="9" fillId="33" borderId="0" xfId="0" applyNumberFormat="1" applyFont="1" applyFill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right"/>
      <protection hidden="1"/>
    </xf>
    <xf numFmtId="168" fontId="8" fillId="33" borderId="0" xfId="0" applyNumberFormat="1" applyFont="1" applyFill="1" applyAlignment="1" applyProtection="1">
      <alignment/>
      <protection hidden="1"/>
    </xf>
    <xf numFmtId="43" fontId="8" fillId="33" borderId="0" xfId="0" applyNumberFormat="1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 horizontal="center"/>
      <protection hidden="1"/>
    </xf>
    <xf numFmtId="0" fontId="11" fillId="33" borderId="0" xfId="0" applyFont="1" applyFill="1" applyAlignment="1" applyProtection="1">
      <alignment horizontal="center"/>
      <protection hidden="1"/>
    </xf>
    <xf numFmtId="10" fontId="4" fillId="36" borderId="0" xfId="48" applyNumberFormat="1" applyFont="1" applyFill="1" applyBorder="1" applyAlignment="1" applyProtection="1">
      <alignment horizontal="right"/>
      <protection locked="0"/>
    </xf>
    <xf numFmtId="10" fontId="0" fillId="33" borderId="0" xfId="0" applyNumberFormat="1" applyFont="1" applyFill="1" applyAlignment="1" applyProtection="1">
      <alignment/>
      <protection hidden="1"/>
    </xf>
    <xf numFmtId="9" fontId="0" fillId="33" borderId="0" xfId="0" applyNumberFormat="1" applyFont="1" applyFill="1" applyAlignment="1" applyProtection="1">
      <alignment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4Functions"/>
      <sheetName val="Scenario_dialog"/>
      <sheetName val="Save_dialog"/>
      <sheetName val="Options_dialog"/>
      <sheetName val="Add_dialog"/>
      <sheetName val="Show_dialog"/>
      <sheetName val="Finish_dialog"/>
      <sheetName val="Solver_dialog"/>
      <sheetName val="VBA_Functions"/>
      <sheetName val="Langua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9"/>
  <sheetViews>
    <sheetView tabSelected="1" zoomScalePageLayoutView="0" workbookViewId="0" topLeftCell="B1">
      <selection activeCell="H13" sqref="H13"/>
    </sheetView>
  </sheetViews>
  <sheetFormatPr defaultColWidth="9.140625" defaultRowHeight="12.75"/>
  <cols>
    <col min="1" max="1" width="3.7109375" style="16" hidden="1" customWidth="1"/>
    <col min="2" max="2" width="27.00390625" style="2" customWidth="1"/>
    <col min="3" max="3" width="12.421875" style="17" customWidth="1"/>
    <col min="4" max="4" width="5.140625" style="17" customWidth="1"/>
    <col min="5" max="5" width="14.140625" style="2" customWidth="1"/>
    <col min="6" max="6" width="12.7109375" style="2" customWidth="1"/>
    <col min="7" max="7" width="10.28125" style="18" customWidth="1"/>
    <col min="8" max="8" width="5.7109375" style="2" customWidth="1"/>
    <col min="9" max="9" width="10.140625" style="2" hidden="1" customWidth="1"/>
    <col min="10" max="10" width="24.00390625" style="2" hidden="1" customWidth="1"/>
    <col min="11" max="11" width="38.57421875" style="2" customWidth="1"/>
    <col min="12" max="12" width="10.140625" style="2" bestFit="1" customWidth="1"/>
    <col min="13" max="14" width="0" style="2" hidden="1" customWidth="1"/>
    <col min="15" max="16384" width="9.140625" style="2" customWidth="1"/>
  </cols>
  <sheetData>
    <row r="1" spans="1:8" ht="18" customHeight="1">
      <c r="A1" s="37" t="s">
        <v>19</v>
      </c>
      <c r="B1" s="37"/>
      <c r="C1" s="37"/>
      <c r="D1" s="37"/>
      <c r="E1" s="37"/>
      <c r="F1" s="37"/>
      <c r="G1" s="37"/>
      <c r="H1" s="37"/>
    </row>
    <row r="2" ht="9" customHeight="1"/>
    <row r="3" spans="2:5" ht="17.25" customHeight="1">
      <c r="B3" s="2" t="s">
        <v>0</v>
      </c>
      <c r="C3" s="3">
        <v>40437</v>
      </c>
      <c r="D3" s="19"/>
      <c r="E3" s="4">
        <f>IF(C3="","&lt;--- INSERIRE un dato nella casella GIALLA !","")</f>
      </c>
    </row>
    <row r="4" spans="2:10" ht="17.25" customHeight="1">
      <c r="B4" s="2" t="s">
        <v>1</v>
      </c>
      <c r="C4" s="5">
        <v>10000</v>
      </c>
      <c r="D4" s="20"/>
      <c r="E4" s="4">
        <f>IF(C4="","&lt;--- INSERIRE un dato nella casella GIALLA !","")</f>
      </c>
      <c r="J4" s="10"/>
    </row>
    <row r="5" spans="2:12" ht="17.25" customHeight="1">
      <c r="B5" s="2" t="s">
        <v>2</v>
      </c>
      <c r="C5" s="6">
        <v>102.3</v>
      </c>
      <c r="D5" s="21"/>
      <c r="E5" s="4">
        <f>IF(C5="","&lt;--- INSERIRE un dato nella casella GIALLA !","")</f>
      </c>
      <c r="G5" s="22"/>
      <c r="J5" s="10"/>
      <c r="K5" s="10"/>
      <c r="L5" s="10"/>
    </row>
    <row r="6" spans="2:11" ht="17.25" customHeight="1">
      <c r="B6" s="2" t="s">
        <v>3</v>
      </c>
      <c r="C6" s="7">
        <v>0.045</v>
      </c>
      <c r="D6" s="23"/>
      <c r="E6" s="38" t="s">
        <v>21</v>
      </c>
      <c r="F6" s="38"/>
      <c r="G6" s="38"/>
      <c r="H6" s="38"/>
      <c r="K6" s="10"/>
    </row>
    <row r="7" spans="2:14" ht="17.25" customHeight="1">
      <c r="B7" s="2" t="s">
        <v>4</v>
      </c>
      <c r="C7" s="40">
        <v>0.125</v>
      </c>
      <c r="D7" s="24"/>
      <c r="F7" s="8">
        <f>_XLL.TIR.X(E20:E401,C20:C401)</f>
        <v>0.03536487519741058</v>
      </c>
      <c r="J7" s="10"/>
      <c r="M7" s="41">
        <v>0.125</v>
      </c>
      <c r="N7" s="42">
        <v>0.27</v>
      </c>
    </row>
    <row r="8" spans="2:4" ht="17.25" customHeight="1" hidden="1">
      <c r="B8" s="2" t="s">
        <v>5</v>
      </c>
      <c r="C8" s="25">
        <f>C6*(1-C7)</f>
        <v>0.039375</v>
      </c>
      <c r="D8" s="25"/>
    </row>
    <row r="9" spans="2:12" ht="17.25" customHeight="1">
      <c r="B9" s="2" t="s">
        <v>6</v>
      </c>
      <c r="C9" s="9" t="s">
        <v>22</v>
      </c>
      <c r="D9" s="26"/>
      <c r="E9" s="4">
        <f>IF(C9="","&lt;--- INSERIRE un dato nella casella GIALLA !","")</f>
      </c>
      <c r="L9" s="27"/>
    </row>
    <row r="10" spans="2:3" ht="13.5" customHeight="1" hidden="1">
      <c r="B10" s="2" t="s">
        <v>7</v>
      </c>
      <c r="C10" s="1">
        <f>IF(C9="Semestrale",6,IF(C9="Trimestrale",3,IF(C9="Annuale",12,IF(C9="Mensile",1))))</f>
        <v>6</v>
      </c>
    </row>
    <row r="11" spans="2:5" ht="17.25" customHeight="1">
      <c r="B11" s="10" t="s">
        <v>23</v>
      </c>
      <c r="C11" s="3">
        <v>40360</v>
      </c>
      <c r="D11" s="19"/>
      <c r="E11" s="4">
        <f>IF(C11&lt;(C3-C10*31),"Attenzione!!! Data di godimento antecedente alla cedola in corso !!!",IF(C11="","&lt;--- INSERIRE un dato nella casella GIALLA !",""))</f>
      </c>
    </row>
    <row r="12" spans="2:12" ht="17.25" customHeight="1">
      <c r="B12" s="2" t="s">
        <v>8</v>
      </c>
      <c r="C12" s="3">
        <v>42370</v>
      </c>
      <c r="D12" s="19"/>
      <c r="E12" s="4">
        <f>IF(C12="","&lt;--- INSERIRE un dato nella casella GIALLA !","")</f>
      </c>
      <c r="I12" s="27"/>
      <c r="J12" s="10"/>
      <c r="L12" s="28"/>
    </row>
    <row r="13" spans="2:11" ht="17.25" customHeight="1">
      <c r="B13" s="2" t="s">
        <v>9</v>
      </c>
      <c r="C13" s="6">
        <v>100</v>
      </c>
      <c r="D13" s="21"/>
      <c r="E13" s="4">
        <f>IF(C13="","&lt;--- INSERIRE un dato nella casella GIALLA !","")</f>
      </c>
      <c r="J13" s="10"/>
      <c r="K13" s="29"/>
    </row>
    <row r="14" spans="2:10" ht="17.25" customHeight="1" hidden="1">
      <c r="B14" s="2" t="s">
        <v>10</v>
      </c>
      <c r="C14" s="30">
        <v>1</v>
      </c>
      <c r="D14" s="2"/>
      <c r="E14" s="11" t="str">
        <f>IF(C14=0,"  Gli interessi sono calcolati con metodologia americana (30/360)",IF(C14=1,"  Gli interessi sono calcolati con giorni effettivi / giorni effettivi",IF(C14=2,"  Gli interessi sono calcolati con giorni effettivi / 360",IF(C14=3,"  Gli interessi sono calcolati con giorni effettivi / 365",IF(C14=4,"  Gli interessi sono calcolati con metodologia europea (30/360)","  Gli interessi sono calcolati con metodologia americana (30/360)")))))</f>
        <v>  Gli interessi sono calcolati con giorni effettivi / giorni effettivi</v>
      </c>
      <c r="J14" s="10"/>
    </row>
    <row r="15" ht="17.25" customHeight="1">
      <c r="B15" s="13"/>
    </row>
    <row r="16" ht="17.25" customHeight="1">
      <c r="B16" s="13"/>
    </row>
    <row r="17" spans="1:7" s="13" customFormat="1" ht="17.25" customHeight="1">
      <c r="A17" s="12"/>
      <c r="B17" s="39" t="s">
        <v>20</v>
      </c>
      <c r="C17" s="39"/>
      <c r="D17" s="39"/>
      <c r="E17" s="39"/>
      <c r="G17" s="31"/>
    </row>
    <row r="18" spans="1:7" s="32" customFormat="1" ht="15.75" customHeight="1">
      <c r="A18" s="32" t="s">
        <v>11</v>
      </c>
      <c r="B18" s="32" t="s">
        <v>12</v>
      </c>
      <c r="C18" s="32" t="s">
        <v>13</v>
      </c>
      <c r="E18" s="32" t="s">
        <v>14</v>
      </c>
      <c r="G18" s="33"/>
    </row>
    <row r="19" spans="1:7" s="13" customFormat="1" ht="4.5" customHeight="1">
      <c r="A19" s="12"/>
      <c r="C19" s="34"/>
      <c r="D19" s="34"/>
      <c r="G19" s="31"/>
    </row>
    <row r="20" spans="1:10" s="13" customFormat="1" ht="11.25">
      <c r="A20" s="12" t="s">
        <v>15</v>
      </c>
      <c r="B20" s="13" t="s">
        <v>16</v>
      </c>
      <c r="C20" s="14">
        <f>+C3</f>
        <v>40437</v>
      </c>
      <c r="D20" s="14"/>
      <c r="E20" s="15">
        <f>-C4/100*C5</f>
        <v>-10230</v>
      </c>
      <c r="F20" s="15"/>
      <c r="G20" s="15"/>
      <c r="H20" s="15"/>
      <c r="J20" s="31"/>
    </row>
    <row r="21" spans="1:10" s="13" customFormat="1" ht="11.25">
      <c r="A21" s="12" t="s">
        <v>17</v>
      </c>
      <c r="B21" s="13" t="s">
        <v>18</v>
      </c>
      <c r="C21" s="14">
        <f>+C20</f>
        <v>40437</v>
      </c>
      <c r="D21" s="14"/>
      <c r="E21" s="15">
        <f>-(C4*_XLL.FRAZIONE.ANNO(C11,C3,C$14)*C6)*(1-C$7)</f>
        <v>-83.06506849315069</v>
      </c>
      <c r="F21" s="15"/>
      <c r="G21" s="15"/>
      <c r="H21" s="15"/>
      <c r="I21" s="15"/>
      <c r="J21" s="31"/>
    </row>
    <row r="22" spans="1:10" s="13" customFormat="1" ht="11.25">
      <c r="A22" s="12" t="str">
        <f>IF(C22&lt;C$12,"I","R")</f>
        <v>I</v>
      </c>
      <c r="B22" s="13" t="str">
        <f>IF(A22="I","Cedola netta",IF(A22="R","Interessi maturati a data scadenza",IF(A22="C","Capitale")))</f>
        <v>Cedola netta</v>
      </c>
      <c r="C22" s="14">
        <f>IF((DATE(YEAR(C$11),MONTH(C$11)+C$10,DAY(C$11)))&lt;C$12,(DATE(YEAR(C$11),MONTH(C$11)+C$10,DAY(C$11))),C$12)</f>
        <v>40544</v>
      </c>
      <c r="D22" s="14"/>
      <c r="E22" s="15">
        <f>IF(A22="I",C$4*C$6*(_XLL.FRAZIONE.ANNO(C$11,C22,C$14))*(1-C$7),IF(A22="R",IF(A21="I",C$4*C$6*(_XLL.FRAZIONE.ANNO(C21,C$12,C$14))*(1-C$7),IF(A22="R",IF(A21="Q",C$4*C$6*(_XLL.FRAZIONE.ANNO(C$11,C22,C$14))*(1-C$7)))),IF(A22="C",C$4*C$13/100,IF(A22="T",-(C$13-C$5)*C$4/100*C$7,0))))</f>
        <v>198.49315068493152</v>
      </c>
      <c r="F22" s="15"/>
      <c r="G22" s="15"/>
      <c r="H22" s="15"/>
      <c r="I22" s="13">
        <f>IF(A22&lt;&gt;"",C22-$C$20," ")</f>
        <v>107</v>
      </c>
      <c r="J22" s="31">
        <f>IF(A22&lt;&gt;"",E22/(1+$M$39)^(I22/365),"")</f>
        <v>198.49315068493152</v>
      </c>
    </row>
    <row r="23" spans="1:11" s="13" customFormat="1" ht="11.25">
      <c r="A23" s="12" t="str">
        <f>IF(A22="I",IF(C23&lt;C$12,"I","R"),IF(A22="R","C",IF(A22="C","T",IF(A22="T","",""))))</f>
        <v>I</v>
      </c>
      <c r="B23" s="13" t="str">
        <f>IF(A23="I","Cedola netta",IF(A23="R","Interessi maturati a data scadenza",IF(A23="C","Capitale",IF(A23="T","Tassazione capital gain",""))))</f>
        <v>Cedola netta</v>
      </c>
      <c r="C23" s="14">
        <f>IF(C22&gt;C$12,C22,IF(A22="T",C22+1,IF((DATE(YEAR(C22),MONTH(C22)+C$10,DAY(C22)))&lt;C$12,(DATE(YEAR(C22),MONTH(C22)+C$10,DAY(C22))),C$12)))</f>
        <v>40725</v>
      </c>
      <c r="D23" s="14"/>
      <c r="E23" s="15">
        <f>IF(A23="I",C$4*C$6*(_XLL.FRAZIONE.ANNO(C22,C23,C$14))*(1-C$7),IF(A23="R",IF(A22="I",C$4*C$6*(_XLL.FRAZIONE.ANNO(C22,C$12,C$14))*(1-C$7),IF(A23="R",IF(A22="Q",C$4*C$6*(_XLL.FRAZIONE.ANNO(C$11,C23,C$14))*(1-C$7)))),IF(A23="C",C$4*C$13/100,IF(A23="T",-(C$13-C$5)*C$4/100*C$7,0))))</f>
        <v>195.25684931506848</v>
      </c>
      <c r="F23" s="15"/>
      <c r="G23" s="15"/>
      <c r="H23" s="15"/>
      <c r="I23" s="13">
        <f>IF(A23&lt;&gt;"",C23-$C$20," ")</f>
        <v>288</v>
      </c>
      <c r="J23" s="31">
        <f>IF(A23&lt;&gt;"",E23/(1+$M$39)^(I23/365),"")</f>
        <v>195.25684931506848</v>
      </c>
      <c r="K23" s="12"/>
    </row>
    <row r="24" spans="1:11" s="13" customFormat="1" ht="11.25">
      <c r="A24" s="12" t="str">
        <f>IF(A23="I",IF(C24&lt;C$12,"I","R"),IF(A23="R","C",IF(A23="C","T",IF(A23="T","",""))))</f>
        <v>I</v>
      </c>
      <c r="B24" s="13" t="str">
        <f aca="true" t="shared" si="0" ref="B24:B87">IF(A24="I","Cedola netta",IF(A24="R","Interessi maturati a data scadenza",IF(A24="C","Capitale",IF(A24="T","Tassazione capital gain",""))))</f>
        <v>Cedola netta</v>
      </c>
      <c r="C24" s="14">
        <f>IF(C23&gt;C$12,C23,IF(A23="T",C23+1,IF((DATE(YEAR(C23),MONTH(C23)+C$10,DAY(C23)))&lt;C$12,(DATE(YEAR(C23),MONTH(C23)+C$10,DAY(C23))),C$12)))</f>
        <v>40909</v>
      </c>
      <c r="D24" s="14"/>
      <c r="E24" s="15">
        <f>IF(A24="I",C$4*C$6*(_XLL.FRAZIONE.ANNO(C23,C24,C$14))*(1-C$7),IF(A24="R",IF(A23="I",C$4*C$6*(_XLL.FRAZIONE.ANNO(C23,C$12,C$14))*(1-C$7),IF(A24="R",IF(A23="Q",C$4*C$6*(_XLL.FRAZIONE.ANNO(C$11,C24,C$14))*(1-C$7)))),IF(A24="C",C$4*C$13/100,IF(A24="T",-(C$13-C$5)*C$4/100*C$7,0))))</f>
        <v>198.49315068493152</v>
      </c>
      <c r="F24" s="15"/>
      <c r="G24" s="15"/>
      <c r="H24" s="15"/>
      <c r="I24" s="13">
        <f>IF(A24&lt;&gt;"",C24-$C$20," ")</f>
        <v>472</v>
      </c>
      <c r="J24" s="31">
        <f>IF(A24&lt;&gt;"",E24/(1+$M$39)^(I24/365),"")</f>
        <v>198.49315068493152</v>
      </c>
      <c r="K24" s="12"/>
    </row>
    <row r="25" spans="1:11" s="13" customFormat="1" ht="11.25">
      <c r="A25" s="12" t="str">
        <f>IF(A24="I",IF(C25&lt;C$12,"I","R"),IF(A24="R","C",IF(A24="C","T",IF(A24="T","",""))))</f>
        <v>I</v>
      </c>
      <c r="B25" s="13" t="str">
        <f t="shared" si="0"/>
        <v>Cedola netta</v>
      </c>
      <c r="C25" s="14">
        <f>IF(C24&gt;C$12,C24,IF(A24="T",C24+1,IF((DATE(YEAR(C24),MONTH(C24)+C$10,DAY(C24)))&lt;C$12,(DATE(YEAR(C24),MONTH(C24)+C$10,DAY(C24))),C$12)))</f>
        <v>41091</v>
      </c>
      <c r="D25" s="14"/>
      <c r="E25" s="15">
        <f>IF(A25="I",C$4*C$6*(_XLL.FRAZIONE.ANNO(C24,C25,C$14))*(1-C$7),IF(A25="R",IF(A24="I",C$4*C$6*(_XLL.FRAZIONE.ANNO(C24,C$12,C$14))*(1-C$7),IF(A25="R",IF(A24="Q",C$4*C$6*(_XLL.FRAZIONE.ANNO(C$11,C25,C$14))*(1-C$7)))),IF(A25="C",C$4*C$13/100,IF(A25="T",-(C$13-C$5)*C$4/100*C$7,0))))</f>
        <v>195.79918032786884</v>
      </c>
      <c r="F25" s="15"/>
      <c r="G25" s="15"/>
      <c r="H25" s="15"/>
      <c r="I25" s="13">
        <f>IF(A25&lt;&gt;"",C25-$C$20," ")</f>
        <v>654</v>
      </c>
      <c r="J25" s="31">
        <f>IF(A25&lt;&gt;"",E25/(1+$M$39)^(I25/365),"")</f>
        <v>195.79918032786884</v>
      </c>
      <c r="K25" s="12"/>
    </row>
    <row r="26" spans="1:11" s="13" customFormat="1" ht="11.25">
      <c r="A26" s="12" t="str">
        <f>IF(A25="I",IF(C26&lt;C$12,"I","R"),IF(A25="R","C",IF(A25="C","T",IF(A25="T","",""))))</f>
        <v>I</v>
      </c>
      <c r="B26" s="13" t="str">
        <f t="shared" si="0"/>
        <v>Cedola netta</v>
      </c>
      <c r="C26" s="14">
        <f>IF(C25&gt;C$12,C25,IF(A25="T",C25+1,IF((DATE(YEAR(C25),MONTH(C25)+C$10,DAY(C25)))&lt;C$12,(DATE(YEAR(C25),MONTH(C25)+C$10,DAY(C25))),C$12)))</f>
        <v>41275</v>
      </c>
      <c r="D26" s="14"/>
      <c r="E26" s="15">
        <f>IF(A26="I",C$4*C$6*(_XLL.FRAZIONE.ANNO(C25,C26,C$14))*(1-C$7),IF(A26="R",IF(A25="I",C$4*C$6*(_XLL.FRAZIONE.ANNO(C25,C$12,C$14))*(1-C$7),IF(A26="R",IF(A25="Q",C$4*C$6*(_XLL.FRAZIONE.ANNO(C$11,C26,C$14))*(1-C$7)))),IF(A26="C",C$4*C$13/100,IF(A26="T",-(C$13-C$5)*C$4/100*C$7,0))))</f>
        <v>198.49315068493152</v>
      </c>
      <c r="F26" s="15"/>
      <c r="G26" s="15"/>
      <c r="H26" s="15"/>
      <c r="I26" s="13">
        <f>IF(A26&lt;&gt;"",C26-$C$20," ")</f>
        <v>838</v>
      </c>
      <c r="J26" s="31">
        <f>IF(A26&lt;&gt;"",E26/(1+$M$39)^(I26/365),"")</f>
        <v>198.49315068493152</v>
      </c>
      <c r="K26" s="12"/>
    </row>
    <row r="27" spans="1:11" s="13" customFormat="1" ht="11.25">
      <c r="A27" s="12" t="str">
        <f>IF(A26="I",IF(C27&lt;C$12,"I","R"),IF(A26="R","C",IF(A26="C","T",IF(A26="T","",""))))</f>
        <v>I</v>
      </c>
      <c r="B27" s="13" t="str">
        <f t="shared" si="0"/>
        <v>Cedola netta</v>
      </c>
      <c r="C27" s="14">
        <f>IF(C26&gt;C$12,C26,IF(A26="T",C26+1,IF((DATE(YEAR(C26),MONTH(C26)+C$10,DAY(C26)))&lt;C$12,(DATE(YEAR(C26),MONTH(C26)+C$10,DAY(C26))),C$12)))</f>
        <v>41456</v>
      </c>
      <c r="D27" s="14"/>
      <c r="E27" s="15">
        <f>IF(A27="I",C$4*C$6*(_XLL.FRAZIONE.ANNO(C26,C27,C$14))*(1-C$7),IF(A27="R",IF(A26="I",C$4*C$6*(_XLL.FRAZIONE.ANNO(C26,C$12,C$14))*(1-C$7),IF(A27="R",IF(A26="Q",C$4*C$6*(_XLL.FRAZIONE.ANNO(C$11,C27,C$14))*(1-C$7)))),IF(A27="C",C$4*C$13/100,IF(A27="T",-(C$13-C$5)*C$4/100*C$7,0))))</f>
        <v>195.25684931506848</v>
      </c>
      <c r="F27" s="15"/>
      <c r="G27" s="15"/>
      <c r="H27" s="15"/>
      <c r="I27" s="13">
        <f>IF(A27&lt;&gt;"",C27-$C$20," ")</f>
        <v>1019</v>
      </c>
      <c r="J27" s="31">
        <f>IF(A27&lt;&gt;"",E27/(1+$M$39)^(I27/365),"")</f>
        <v>195.25684931506848</v>
      </c>
      <c r="K27" s="12"/>
    </row>
    <row r="28" spans="1:11" s="13" customFormat="1" ht="11.25">
      <c r="A28" s="12" t="str">
        <f>IF(A27="I",IF(C28&lt;C$12,"I","R"),IF(A27="R","C",IF(A27="C","T",IF(A27="T","",""))))</f>
        <v>I</v>
      </c>
      <c r="B28" s="13" t="str">
        <f t="shared" si="0"/>
        <v>Cedola netta</v>
      </c>
      <c r="C28" s="14">
        <f>IF(C27&gt;C$12,C27,IF(A27="T",C27+1,IF((DATE(YEAR(C27),MONTH(C27)+C$10,DAY(C27)))&lt;C$12,(DATE(YEAR(C27),MONTH(C27)+C$10,DAY(C27))),C$12)))</f>
        <v>41640</v>
      </c>
      <c r="D28" s="14"/>
      <c r="E28" s="15">
        <f>IF(A28="I",C$4*C$6*(_XLL.FRAZIONE.ANNO(C27,C28,C$14))*(1-C$7),IF(A28="R",IF(A27="I",C$4*C$6*(_XLL.FRAZIONE.ANNO(C27,C$12,C$14))*(1-C$7),IF(A28="R",IF(A27="Q",C$4*C$6*(_XLL.FRAZIONE.ANNO(C$11,C28,C$14))*(1-C$7)))),IF(A28="C",C$4*C$13/100,IF(A28="T",-(C$13-C$5)*C$4/100*C$7,0))))</f>
        <v>198.49315068493152</v>
      </c>
      <c r="F28" s="15"/>
      <c r="G28" s="15"/>
      <c r="H28" s="15"/>
      <c r="I28" s="13">
        <f>IF(A28&lt;&gt;"",C28-$C$20," ")</f>
        <v>1203</v>
      </c>
      <c r="J28" s="31">
        <f>IF(A28&lt;&gt;"",E28/(1+$M$39)^(I28/365),"")</f>
        <v>198.49315068493152</v>
      </c>
      <c r="K28" s="12"/>
    </row>
    <row r="29" spans="1:10" s="13" customFormat="1" ht="11.25">
      <c r="A29" s="12" t="str">
        <f>IF(A28="I",IF(C29&lt;C$12,"I","R"),IF(A28="R","C",IF(A28="C","T",IF(A28="T","",""))))</f>
        <v>I</v>
      </c>
      <c r="B29" s="13" t="str">
        <f t="shared" si="0"/>
        <v>Cedola netta</v>
      </c>
      <c r="C29" s="14">
        <f>IF(C28&gt;C$12,C28,IF(A28="T",C28+1,IF((DATE(YEAR(C28),MONTH(C28)+C$10,DAY(C28)))&lt;C$12,(DATE(YEAR(C28),MONTH(C28)+C$10,DAY(C28))),C$12)))</f>
        <v>41821</v>
      </c>
      <c r="D29" s="14"/>
      <c r="E29" s="15">
        <f>IF(A29="I",C$4*C$6*(_XLL.FRAZIONE.ANNO(C28,C29,C$14))*(1-C$7),IF(A29="R",IF(A28="I",C$4*C$6*(_XLL.FRAZIONE.ANNO(C28,C$12,C$14))*(1-C$7),IF(A29="R",IF(A28="Q",C$4*C$6*(_XLL.FRAZIONE.ANNO(C$11,C29,C$14))*(1-C$7)))),IF(A29="C",C$4*C$13/100,IF(A29="T",-(C$13-C$5)*C$4/100*C$7,0))))</f>
        <v>195.25684931506848</v>
      </c>
      <c r="F29" s="15"/>
      <c r="G29" s="15"/>
      <c r="H29" s="15"/>
      <c r="I29" s="13">
        <f>IF(A29&lt;&gt;"",C29-$C$20," ")</f>
        <v>1384</v>
      </c>
      <c r="J29" s="31">
        <f>IF(A29&lt;&gt;"",E29/(1+$M$39)^(I29/365),"")</f>
        <v>195.25684931506848</v>
      </c>
    </row>
    <row r="30" spans="1:10" s="13" customFormat="1" ht="11.25">
      <c r="A30" s="12" t="str">
        <f>IF(A29="I",IF(C30&lt;C$12,"I","R"),IF(A29="R","C",IF(A29="C","T",IF(A29="T","",""))))</f>
        <v>I</v>
      </c>
      <c r="B30" s="13" t="str">
        <f t="shared" si="0"/>
        <v>Cedola netta</v>
      </c>
      <c r="C30" s="14">
        <f>IF(C29&gt;C$12,C29,IF(A29="T",C29+1,IF((DATE(YEAR(C29),MONTH(C29)+C$10,DAY(C29)))&lt;C$12,(DATE(YEAR(C29),MONTH(C29)+C$10,DAY(C29))),C$12)))</f>
        <v>42005</v>
      </c>
      <c r="D30" s="14"/>
      <c r="E30" s="15">
        <f>IF(A30="I",C$4*C$6*(_XLL.FRAZIONE.ANNO(C29,C30,C$14))*(1-C$7),IF(A30="R",IF(A29="I",C$4*C$6*(_XLL.FRAZIONE.ANNO(C29,C$12,C$14))*(1-C$7),IF(A30="R",IF(A29="Q",C$4*C$6*(_XLL.FRAZIONE.ANNO(C$11,C30,C$14))*(1-C$7)))),IF(A30="C",C$4*C$13/100,IF(A30="T",-(C$13-C$5)*C$4/100*C$7,0))))</f>
        <v>198.49315068493152</v>
      </c>
      <c r="F30" s="15"/>
      <c r="G30" s="15"/>
      <c r="H30" s="15"/>
      <c r="I30" s="13">
        <f>IF(A30&lt;&gt;"",C30-$C$20," ")</f>
        <v>1568</v>
      </c>
      <c r="J30" s="31">
        <f>IF(A30&lt;&gt;"",E30/(1+$M$39)^(I30/365),"")</f>
        <v>198.49315068493152</v>
      </c>
    </row>
    <row r="31" spans="1:10" s="13" customFormat="1" ht="11.25">
      <c r="A31" s="12" t="str">
        <f>IF(A30="I",IF(C31&lt;C$12,"I","R"),IF(A30="R","C",IF(A30="C","T",IF(A30="T","",""))))</f>
        <v>I</v>
      </c>
      <c r="B31" s="13" t="str">
        <f t="shared" si="0"/>
        <v>Cedola netta</v>
      </c>
      <c r="C31" s="14">
        <f>IF(C30&gt;C$12,C30,IF(A30="T",C30+1,IF((DATE(YEAR(C30),MONTH(C30)+C$10,DAY(C30)))&lt;C$12,(DATE(YEAR(C30),MONTH(C30)+C$10,DAY(C30))),C$12)))</f>
        <v>42186</v>
      </c>
      <c r="D31" s="14"/>
      <c r="E31" s="15">
        <f>IF(A31="I",C$4*C$6*(_XLL.FRAZIONE.ANNO(C30,C31,C$14))*(1-C$7),IF(A31="R",IF(A30="I",C$4*C$6*(_XLL.FRAZIONE.ANNO(C30,C$12,C$14))*(1-C$7),IF(A31="R",IF(A30="Q",C$4*C$6*(_XLL.FRAZIONE.ANNO(C$11,C31,C$14))*(1-C$7)))),IF(A31="C",C$4*C$13/100,IF(A31="T",-(C$13-C$5)*C$4/100*C$7,0))))</f>
        <v>195.25684931506848</v>
      </c>
      <c r="F31" s="15"/>
      <c r="G31" s="15"/>
      <c r="H31" s="15"/>
      <c r="I31" s="13">
        <f>IF(A31&lt;&gt;"",C31-$C$20," ")</f>
        <v>1749</v>
      </c>
      <c r="J31" s="31">
        <f>IF(A31&lt;&gt;"",E31/(1+$M$39)^(I31/365),"")</f>
        <v>195.25684931506848</v>
      </c>
    </row>
    <row r="32" spans="1:10" s="13" customFormat="1" ht="11.25">
      <c r="A32" s="12" t="str">
        <f>IF(A31="I",IF(C32&lt;C$12,"I","R"),IF(A31="R","C",IF(A31="C","T",IF(A31="T","",""))))</f>
        <v>R</v>
      </c>
      <c r="B32" s="13" t="str">
        <f t="shared" si="0"/>
        <v>Interessi maturati a data scadenza</v>
      </c>
      <c r="C32" s="14">
        <f>IF(C31&gt;C$12,C31,IF(A31="T",C31+1,IF((DATE(YEAR(C31),MONTH(C31)+C$10,DAY(C31)))&lt;C$12,(DATE(YEAR(C31),MONTH(C31)+C$10,DAY(C31))),C$12)))</f>
        <v>42370</v>
      </c>
      <c r="D32" s="14"/>
      <c r="E32" s="15">
        <f>IF(A32="I",C$4*C$6*(_XLL.FRAZIONE.ANNO(C31,C32,C$14))*(1-C$7),IF(A32="R",IF(A31="I",C$4*C$6*(_XLL.FRAZIONE.ANNO(C31,C$12,C$14))*(1-C$7),IF(A32="R",IF(A31="Q",C$4*C$6*(_XLL.FRAZIONE.ANNO(C$11,C32,C$14))*(1-C$7)))),IF(A32="C",C$4*C$13/100,IF(A32="T",-(C$13-C$5)*C$4/100*C$7,0))))</f>
        <v>198.49315068493152</v>
      </c>
      <c r="F32" s="15"/>
      <c r="G32" s="15"/>
      <c r="H32" s="15"/>
      <c r="I32" s="13">
        <f>IF(A32&lt;&gt;"",C32-$C$20," ")</f>
        <v>1933</v>
      </c>
      <c r="J32" s="31">
        <f>IF(A32&lt;&gt;"",E32/(1+$M$39)^(I32/365),"")</f>
        <v>198.49315068493152</v>
      </c>
    </row>
    <row r="33" spans="1:10" s="13" customFormat="1" ht="11.25">
      <c r="A33" s="12" t="str">
        <f>IF(A32="I",IF(C33&lt;C$12,"I","R"),IF(A32="R","C",IF(A32="C","T",IF(A32="T","",""))))</f>
        <v>C</v>
      </c>
      <c r="B33" s="13" t="str">
        <f t="shared" si="0"/>
        <v>Capitale</v>
      </c>
      <c r="C33" s="14">
        <f>IF(C32&gt;C$12,C32,IF(A32="T",C32+1,IF((DATE(YEAR(C32),MONTH(C32)+C$10,DAY(C32)))&lt;C$12,(DATE(YEAR(C32),MONTH(C32)+C$10,DAY(C32))),C$12)))</f>
        <v>42370</v>
      </c>
      <c r="D33" s="14"/>
      <c r="E33" s="15">
        <f>IF(A33="I",C$4*C$6*(_XLL.FRAZIONE.ANNO(C32,C33,C$14))*(1-C$7),IF(A33="R",IF(A32="I",C$4*C$6*(_XLL.FRAZIONE.ANNO(C32,C$12,C$14))*(1-C$7),IF(A33="R",IF(A32="Q",C$4*C$6*(_XLL.FRAZIONE.ANNO(C$11,C33,C$14))*(1-C$7)))),IF(A33="C",C$4*C$13/100,IF(A33="T",-(C$13-C$5)*C$4/100*C$7,0))))</f>
        <v>10000</v>
      </c>
      <c r="F33" s="15"/>
      <c r="G33" s="15"/>
      <c r="H33" s="15"/>
      <c r="I33" s="13">
        <f>IF(A33&lt;&gt;"",C33-$C$20," ")</f>
        <v>1933</v>
      </c>
      <c r="J33" s="31">
        <f>IF(A33&lt;&gt;"",E33/(1+$M$39)^(I33/365),"")</f>
        <v>10000</v>
      </c>
    </row>
    <row r="34" spans="1:10" s="13" customFormat="1" ht="11.25">
      <c r="A34" s="12" t="str">
        <f>IF(A33="I",IF(C34&lt;C$12,"I","R"),IF(A33="R","C",IF(A33="C","T",IF(A33="T","",""))))</f>
        <v>T</v>
      </c>
      <c r="B34" s="13" t="str">
        <f t="shared" si="0"/>
        <v>Tassazione capital gain</v>
      </c>
      <c r="C34" s="14">
        <f>IF(C33&gt;C$12,C33,IF(A33="T",C33+1,IF((DATE(YEAR(C33),MONTH(C33)+C$10,DAY(C33)))&lt;C$12,(DATE(YEAR(C33),MONTH(C33)+C$10,DAY(C33))),C$12)))</f>
        <v>42370</v>
      </c>
      <c r="D34" s="14"/>
      <c r="E34" s="15">
        <f>IF(A34="I",C$4*C$6*(_XLL.FRAZIONE.ANNO(C33,C34,C$14))*(1-C$7),IF(A34="R",IF(A33="I",C$4*C$6*(_XLL.FRAZIONE.ANNO(C33,C$12,C$14))*(1-C$7),IF(A34="R",IF(A33="Q",C$4*C$6*(_XLL.FRAZIONE.ANNO(C$11,C34,C$14))*(1-C$7)))),IF(A34="C",C$4*C$13/100,IF(A34="T",-(C$13-C$5)*C$4/100*C$7,0))))</f>
        <v>28.749999999999964</v>
      </c>
      <c r="F34" s="15"/>
      <c r="G34" s="15"/>
      <c r="H34" s="15"/>
      <c r="I34" s="13">
        <f>IF(A34&lt;&gt;"",C34-$C$20," ")</f>
        <v>1933</v>
      </c>
      <c r="J34" s="31">
        <f>IF(A34&lt;&gt;"",E34/(1+$M$39)^(I34/365),"")</f>
        <v>28.749999999999964</v>
      </c>
    </row>
    <row r="35" spans="1:10" s="13" customFormat="1" ht="11.25">
      <c r="A35" s="12">
        <f>IF(A34="I",IF(C35&lt;C$12,"I","R"),IF(A34="R","C",IF(A34="C","T",IF(A34="T","",""))))</f>
      </c>
      <c r="B35" s="13">
        <f t="shared" si="0"/>
      </c>
      <c r="C35" s="14">
        <f>IF(C34&gt;C$12,C34,IF(A34="T",C34+1,IF((DATE(YEAR(C34),MONTH(C34)+C$10,DAY(C34)))&lt;C$12,(DATE(YEAR(C34),MONTH(C34)+C$10,DAY(C34))),C$12)))</f>
        <v>42371</v>
      </c>
      <c r="D35" s="14"/>
      <c r="E35" s="15">
        <f>IF(A35="I",C$4*C$6*(_XLL.FRAZIONE.ANNO(C34,C35,C$14))*(1-C$7),IF(A35="R",IF(A34="I",C$4*C$6*(_XLL.FRAZIONE.ANNO(C34,C$12,C$14))*(1-C$7),IF(A35="R",IF(A34="Q",C$4*C$6*(_XLL.FRAZIONE.ANNO(C$11,C35,C$14))*(1-C$7)))),IF(A35="C",C$4*C$13/100,IF(A35="T",-(C$13-C$5)*C$4/100*C$7,0))))</f>
        <v>0</v>
      </c>
      <c r="F35" s="15"/>
      <c r="G35" s="15"/>
      <c r="H35" s="15"/>
      <c r="I35" s="13" t="str">
        <f>IF(A35&lt;&gt;"",C35-$C$20," ")</f>
        <v> </v>
      </c>
      <c r="J35" s="31">
        <f>IF(A35&lt;&gt;"",E35/(1+$M$39)^(I35/365),"")</f>
      </c>
    </row>
    <row r="36" spans="1:10" s="13" customFormat="1" ht="11.25">
      <c r="A36" s="12">
        <f>IF(A35="I",IF(C36&lt;C$12,"I","R"),IF(A35="R","C",IF(A35="C","T",IF(A35="T","",""))))</f>
      </c>
      <c r="B36" s="13">
        <f t="shared" si="0"/>
      </c>
      <c r="C36" s="14">
        <f>IF(C35&gt;C$12,C35,IF(A35="T",C35+1,IF((DATE(YEAR(C35),MONTH(C35)+C$10,DAY(C35)))&lt;C$12,(DATE(YEAR(C35),MONTH(C35)+C$10,DAY(C35))),C$12)))</f>
        <v>42371</v>
      </c>
      <c r="D36" s="14"/>
      <c r="E36" s="15">
        <f>IF(A36="I",C$4*C$6*(_XLL.FRAZIONE.ANNO(C35,C36,C$14))*(1-C$7),IF(A36="R",IF(A35="I",C$4*C$6*(_XLL.FRAZIONE.ANNO(C35,C$12,C$14))*(1-C$7),IF(A36="R",IF(A35="Q",C$4*C$6*(_XLL.FRAZIONE.ANNO(C$11,C36,C$14))*(1-C$7)))),IF(A36="C",C$4*C$13/100,IF(A36="T",-(C$13-C$5)*C$4/100*C$7,0))))</f>
        <v>0</v>
      </c>
      <c r="F36" s="15"/>
      <c r="G36" s="15"/>
      <c r="H36" s="15"/>
      <c r="I36" s="13" t="str">
        <f>IF(A36&lt;&gt;"",C36-$C$20," ")</f>
        <v> </v>
      </c>
      <c r="J36" s="31">
        <f>IF(A36&lt;&gt;"",E36/(1+$M$39)^(I36/365),"")</f>
      </c>
    </row>
    <row r="37" spans="1:10" s="13" customFormat="1" ht="11.25">
      <c r="A37" s="12">
        <f>IF(A36="I",IF(C37&lt;C$12,"I","R"),IF(A36="R","C",IF(A36="C","T",IF(A36="T","",""))))</f>
      </c>
      <c r="B37" s="13">
        <f t="shared" si="0"/>
      </c>
      <c r="C37" s="14">
        <f>IF(C36&gt;C$12,C36,IF(A36="T",C36+1,IF((DATE(YEAR(C36),MONTH(C36)+C$10,DAY(C36)))&lt;C$12,(DATE(YEAR(C36),MONTH(C36)+C$10,DAY(C36))),C$12)))</f>
        <v>42371</v>
      </c>
      <c r="D37" s="14"/>
      <c r="E37" s="15">
        <f>IF(A37="I",C$4*C$6*(_XLL.FRAZIONE.ANNO(C36,C37,C$14))*(1-C$7),IF(A37="R",IF(A36="I",C$4*C$6*(_XLL.FRAZIONE.ANNO(C36,C$12,C$14))*(1-C$7),IF(A37="R",IF(A36="Q",C$4*C$6*(_XLL.FRAZIONE.ANNO(C$11,C37,C$14))*(1-C$7)))),IF(A37="C",C$4*C$13/100,IF(A37="T",-(C$13-C$5)*C$4/100*C$7,0))))</f>
        <v>0</v>
      </c>
      <c r="F37" s="15"/>
      <c r="G37" s="15"/>
      <c r="H37" s="15"/>
      <c r="I37" s="13" t="str">
        <f>IF(A37&lt;&gt;"",C37-$C$20," ")</f>
        <v> </v>
      </c>
      <c r="J37" s="31">
        <f>IF(A37&lt;&gt;"",E37/(1+$M$39)^(I37/365),"")</f>
      </c>
    </row>
    <row r="38" spans="1:10" s="13" customFormat="1" ht="11.25">
      <c r="A38" s="12">
        <f>IF(A37="I",IF(C38&lt;C$12,"I","R"),IF(A37="R","C",IF(A37="C","T",IF(A37="T","",""))))</f>
      </c>
      <c r="B38" s="13">
        <f t="shared" si="0"/>
      </c>
      <c r="C38" s="14">
        <f>IF(C37&gt;C$12,C37,IF(A37="T",C37+1,IF((DATE(YEAR(C37),MONTH(C37)+C$10,DAY(C37)))&lt;C$12,(DATE(YEAR(C37),MONTH(C37)+C$10,DAY(C37))),C$12)))</f>
        <v>42371</v>
      </c>
      <c r="D38" s="14"/>
      <c r="E38" s="15">
        <f>IF(A38="I",C$4*C$6*(_XLL.FRAZIONE.ANNO(C37,C38,C$14))*(1-C$7),IF(A38="R",IF(A37="I",C$4*C$6*(_XLL.FRAZIONE.ANNO(C37,C$12,C$14))*(1-C$7),IF(A38="R",IF(A37="Q",C$4*C$6*(_XLL.FRAZIONE.ANNO(C$11,C38,C$14))*(1-C$7)))),IF(A38="C",C$4*C$13/100,IF(A38="T",-(C$13-C$5)*C$4/100*C$7,0))))</f>
        <v>0</v>
      </c>
      <c r="F38" s="15"/>
      <c r="G38" s="15"/>
      <c r="H38" s="15"/>
      <c r="I38" s="13" t="str">
        <f>IF(A38&lt;&gt;"",C38-$C$20," ")</f>
        <v> </v>
      </c>
      <c r="J38" s="31">
        <f>IF(A38&lt;&gt;"",E38/(1+$M$39)^(I38/365),"")</f>
      </c>
    </row>
    <row r="39" spans="1:15" s="13" customFormat="1" ht="11.25">
      <c r="A39" s="12">
        <f>IF(A38="I",IF(C39&lt;C$12,"I","R"),IF(A38="R","C",IF(A38="C","T",IF(A38="T","",""))))</f>
      </c>
      <c r="B39" s="13">
        <f t="shared" si="0"/>
      </c>
      <c r="C39" s="14">
        <f>IF(C38&gt;C$12,C38,IF(A38="T",C38+1,IF((DATE(YEAR(C38),MONTH(C38)+C$10,DAY(C38)))&lt;C$12,(DATE(YEAR(C38),MONTH(C38)+C$10,DAY(C38))),C$12)))</f>
        <v>42371</v>
      </c>
      <c r="D39" s="14"/>
      <c r="E39" s="15">
        <f>IF(A39="I",C$4*C$6*(_XLL.FRAZIONE.ANNO(C38,C39,C$14))*(1-C$7),IF(A39="R",IF(A38="I",C$4*C$6*(_XLL.FRAZIONE.ANNO(C38,C$12,C$14))*(1-C$7),IF(A39="R",IF(A38="Q",C$4*C$6*(_XLL.FRAZIONE.ANNO(C$11,C39,C$14))*(1-C$7)))),IF(A39="C",C$4*C$13/100,IF(A39="T",-(C$13-C$5)*C$4/100*C$7,0))))</f>
        <v>0</v>
      </c>
      <c r="F39" s="15"/>
      <c r="G39" s="15"/>
      <c r="H39" s="15"/>
      <c r="I39" s="13" t="str">
        <f>IF(A39&lt;&gt;"",C39-$C$20," ")</f>
        <v> </v>
      </c>
      <c r="J39" s="31">
        <f>IF(A39&lt;&gt;"",E39/(1+$M$39)^(I39/365),"")</f>
      </c>
      <c r="M39" s="35"/>
      <c r="N39" s="36"/>
      <c r="O39" s="36"/>
    </row>
    <row r="40" spans="1:10" s="13" customFormat="1" ht="11.25">
      <c r="A40" s="12">
        <f>IF(A39="I",IF(C40&lt;C$12,"I","R"),IF(A39="R","C",IF(A39="C","T",IF(A39="T","",""))))</f>
      </c>
      <c r="B40" s="13">
        <f t="shared" si="0"/>
      </c>
      <c r="C40" s="14">
        <f>IF(C39&gt;C$12,C39,IF(A39="T",C39+1,IF((DATE(YEAR(C39),MONTH(C39)+C$10,DAY(C39)))&lt;C$12,(DATE(YEAR(C39),MONTH(C39)+C$10,DAY(C39))),C$12)))</f>
        <v>42371</v>
      </c>
      <c r="D40" s="14"/>
      <c r="E40" s="15">
        <f>IF(A40="I",C$4*C$6*(_XLL.FRAZIONE.ANNO(C39,C40,C$14))*(1-C$7),IF(A40="R",IF(A39="I",C$4*C$6*(_XLL.FRAZIONE.ANNO(C39,C$12,C$14))*(1-C$7),IF(A40="R",IF(A39="Q",C$4*C$6*(_XLL.FRAZIONE.ANNO(C$11,C40,C$14))*(1-C$7)))),IF(A40="C",C$4*C$13/100,IF(A40="T",-(C$13-C$5)*C$4/100*C$7,0))))</f>
        <v>0</v>
      </c>
      <c r="F40" s="15"/>
      <c r="G40" s="15"/>
      <c r="H40" s="15"/>
      <c r="I40" s="13" t="str">
        <f>IF(A40&lt;&gt;"",C40-$C$20," ")</f>
        <v> </v>
      </c>
      <c r="J40" s="31">
        <f>IF(A40&lt;&gt;"",E40/(1+$M$39)^(I40/365),"")</f>
      </c>
    </row>
    <row r="41" spans="1:10" s="13" customFormat="1" ht="11.25">
      <c r="A41" s="12">
        <f>IF(A40="I",IF(C41&lt;C$12,"I","R"),IF(A40="R","C",IF(A40="C","T",IF(A40="T","",""))))</f>
      </c>
      <c r="B41" s="13">
        <f t="shared" si="0"/>
      </c>
      <c r="C41" s="14">
        <f>IF(C40&gt;C$12,C40,IF(A40="T",C40+1,IF((DATE(YEAR(C40),MONTH(C40)+C$10,DAY(C40)))&lt;C$12,(DATE(YEAR(C40),MONTH(C40)+C$10,DAY(C40))),C$12)))</f>
        <v>42371</v>
      </c>
      <c r="D41" s="14"/>
      <c r="E41" s="15">
        <f>IF(A41="I",C$4*C$6*(_XLL.FRAZIONE.ANNO(C40,C41,C$14))*(1-C$7),IF(A41="R",IF(A40="I",C$4*C$6*(_XLL.FRAZIONE.ANNO(C40,C$12,C$14))*(1-C$7),IF(A41="R",IF(A40="Q",C$4*C$6*(_XLL.FRAZIONE.ANNO(C$11,C41,C$14))*(1-C$7)))),IF(A41="C",C$4*C$13/100,IF(A41="T",-(C$13-C$5)*C$4/100*C$7,0))))</f>
        <v>0</v>
      </c>
      <c r="F41" s="15"/>
      <c r="G41" s="15"/>
      <c r="H41" s="15"/>
      <c r="I41" s="13" t="str">
        <f>IF(A41&lt;&gt;"",C41-$C$20," ")</f>
        <v> </v>
      </c>
      <c r="J41" s="31">
        <f>IF(A41&lt;&gt;"",E41/(1+$M$39)^(I41/365),"")</f>
      </c>
    </row>
    <row r="42" spans="1:10" s="13" customFormat="1" ht="11.25">
      <c r="A42" s="12">
        <f>IF(A41="I",IF(C42&lt;C$12,"I","R"),IF(A41="R","C",IF(A41="C","T",IF(A41="T","",""))))</f>
      </c>
      <c r="B42" s="13">
        <f t="shared" si="0"/>
      </c>
      <c r="C42" s="14">
        <f>IF(C41&gt;C$12,C41,IF(A41="T",C41+1,IF((DATE(YEAR(C41),MONTH(C41)+C$10,DAY(C41)))&lt;C$12,(DATE(YEAR(C41),MONTH(C41)+C$10,DAY(C41))),C$12)))</f>
        <v>42371</v>
      </c>
      <c r="D42" s="14"/>
      <c r="E42" s="15">
        <f>IF(A42="I",C$4*C$6*(_XLL.FRAZIONE.ANNO(C41,C42,C$14))*(1-C$7),IF(A42="R",IF(A41="I",C$4*C$6*(_XLL.FRAZIONE.ANNO(C41,C$12,C$14))*(1-C$7),IF(A42="R",IF(A41="Q",C$4*C$6*(_XLL.FRAZIONE.ANNO(C$11,C42,C$14))*(1-C$7)))),IF(A42="C",C$4*C$13/100,IF(A42="T",-(C$13-C$5)*C$4/100*C$7,0))))</f>
        <v>0</v>
      </c>
      <c r="F42" s="15"/>
      <c r="G42" s="15"/>
      <c r="H42" s="15"/>
      <c r="I42" s="13" t="str">
        <f>IF(A42&lt;&gt;"",C42-$C$20," ")</f>
        <v> </v>
      </c>
      <c r="J42" s="31">
        <f>IF(A42&lt;&gt;"",E42/(1+$M$39)^(I42/365),"")</f>
      </c>
    </row>
    <row r="43" spans="1:10" s="13" customFormat="1" ht="11.25">
      <c r="A43" s="12">
        <f>IF(A42="I",IF(C43&lt;C$12,"I","R"),IF(A42="R","C",IF(A42="C","T",IF(A42="T","",""))))</f>
      </c>
      <c r="B43" s="13">
        <f t="shared" si="0"/>
      </c>
      <c r="C43" s="14">
        <f>IF(C42&gt;C$12,C42,IF(A42="T",C42+1,IF((DATE(YEAR(C42),MONTH(C42)+C$10,DAY(C42)))&lt;C$12,(DATE(YEAR(C42),MONTH(C42)+C$10,DAY(C42))),C$12)))</f>
        <v>42371</v>
      </c>
      <c r="D43" s="14"/>
      <c r="E43" s="15">
        <f>IF(A43="I",C$4*C$6*(_XLL.FRAZIONE.ANNO(C42,C43,C$14))*(1-C$7),IF(A43="R",IF(A42="I",C$4*C$6*(_XLL.FRAZIONE.ANNO(C42,C$12,C$14))*(1-C$7),IF(A43="R",IF(A42="Q",C$4*C$6*(_XLL.FRAZIONE.ANNO(C$11,C43,C$14))*(1-C$7)))),IF(A43="C",C$4*C$13/100,IF(A43="T",-(C$13-C$5)*C$4/100*C$7,0))))</f>
        <v>0</v>
      </c>
      <c r="F43" s="15"/>
      <c r="G43" s="15"/>
      <c r="H43" s="15"/>
      <c r="I43" s="13" t="str">
        <f>IF(A43&lt;&gt;"",C43-$C$20," ")</f>
        <v> </v>
      </c>
      <c r="J43" s="31">
        <f>IF(A43&lt;&gt;"",E43/(1+$M$39)^(I43/365),"")</f>
      </c>
    </row>
    <row r="44" spans="1:10" s="13" customFormat="1" ht="11.25">
      <c r="A44" s="12">
        <f>IF(A43="I",IF(C44&lt;C$12,"I","R"),IF(A43="R","C",IF(A43="C","T",IF(A43="T","",""))))</f>
      </c>
      <c r="B44" s="13">
        <f t="shared" si="0"/>
      </c>
      <c r="C44" s="14">
        <f>IF(C43&gt;C$12,C43,IF(A43="T",C43+1,IF((DATE(YEAR(C43),MONTH(C43)+C$10,DAY(C43)))&lt;C$12,(DATE(YEAR(C43),MONTH(C43)+C$10,DAY(C43))),C$12)))</f>
        <v>42371</v>
      </c>
      <c r="D44" s="14"/>
      <c r="E44" s="15">
        <f>IF(A44="I",C$4*C$6*(_XLL.FRAZIONE.ANNO(C43,C44,C$14))*(1-C$7),IF(A44="R",IF(A43="I",C$4*C$6*(_XLL.FRAZIONE.ANNO(C43,C$12,C$14))*(1-C$7),IF(A44="R",IF(A43="Q",C$4*C$6*(_XLL.FRAZIONE.ANNO(C$11,C44,C$14))*(1-C$7)))),IF(A44="C",C$4*C$13/100,IF(A44="T",-(C$13-C$5)*C$4/100*C$7,0))))</f>
        <v>0</v>
      </c>
      <c r="F44" s="15"/>
      <c r="G44" s="15"/>
      <c r="H44" s="15"/>
      <c r="I44" s="13" t="str">
        <f>IF(A44&lt;&gt;"",C44-$C$20," ")</f>
        <v> </v>
      </c>
      <c r="J44" s="31">
        <f>IF(A44&lt;&gt;"",E44/(1+$M$39)^(I44/365),"")</f>
      </c>
    </row>
    <row r="45" spans="1:10" s="13" customFormat="1" ht="11.25">
      <c r="A45" s="12">
        <f>IF(A44="I",IF(C45&lt;C$12,"I","R"),IF(A44="R","C",IF(A44="C","T",IF(A44="T","",""))))</f>
      </c>
      <c r="B45" s="13">
        <f t="shared" si="0"/>
      </c>
      <c r="C45" s="14">
        <f>IF(C44&gt;C$12,C44,IF(A44="T",C44+1,IF((DATE(YEAR(C44),MONTH(C44)+C$10,DAY(C44)))&lt;C$12,(DATE(YEAR(C44),MONTH(C44)+C$10,DAY(C44))),C$12)))</f>
        <v>42371</v>
      </c>
      <c r="D45" s="14"/>
      <c r="E45" s="15">
        <f>IF(A45="I",C$4*C$6*(_XLL.FRAZIONE.ANNO(C44,C45,C$14))*(1-C$7),IF(A45="R",IF(A44="I",C$4*C$6*(_XLL.FRAZIONE.ANNO(C44,C$12,C$14))*(1-C$7),IF(A45="R",IF(A44="Q",C$4*C$6*(_XLL.FRAZIONE.ANNO(C$11,C45,C$14))*(1-C$7)))),IF(A45="C",C$4*C$13/100,IF(A45="T",-(C$13-C$5)*C$4/100*C$7,0))))</f>
        <v>0</v>
      </c>
      <c r="F45" s="15"/>
      <c r="G45" s="15"/>
      <c r="H45" s="15"/>
      <c r="I45" s="13" t="str">
        <f>IF(A45&lt;&gt;"",C45-$C$20," ")</f>
        <v> </v>
      </c>
      <c r="J45" s="31">
        <f>IF(A45&lt;&gt;"",E45/(1+$M$39)^(I45/365),"")</f>
      </c>
    </row>
    <row r="46" spans="1:10" s="13" customFormat="1" ht="11.25">
      <c r="A46" s="12">
        <f>IF(A45="I",IF(C46&lt;C$12,"I","R"),IF(A45="R","C",IF(A45="C","T",IF(A45="T","",""))))</f>
      </c>
      <c r="B46" s="13">
        <f t="shared" si="0"/>
      </c>
      <c r="C46" s="14">
        <f>IF(C45&gt;C$12,C45,IF(A45="T",C45+1,IF((DATE(YEAR(C45),MONTH(C45)+C$10,DAY(C45)))&lt;C$12,(DATE(YEAR(C45),MONTH(C45)+C$10,DAY(C45))),C$12)))</f>
        <v>42371</v>
      </c>
      <c r="D46" s="14"/>
      <c r="E46" s="15">
        <f>IF(A46="I",C$4*C$6*(_XLL.FRAZIONE.ANNO(C45,C46,C$14))*(1-C$7),IF(A46="R",IF(A45="I",C$4*C$6*(_XLL.FRAZIONE.ANNO(C45,C$12,C$14))*(1-C$7),IF(A46="R",IF(A45="Q",C$4*C$6*(_XLL.FRAZIONE.ANNO(C$11,C46,C$14))*(1-C$7)))),IF(A46="C",C$4*C$13/100,IF(A46="T",-(C$13-C$5)*C$4/100*C$7,0))))</f>
        <v>0</v>
      </c>
      <c r="F46" s="15"/>
      <c r="G46" s="15"/>
      <c r="H46" s="15"/>
      <c r="I46" s="13" t="str">
        <f>IF(A46&lt;&gt;"",C46-$C$20," ")</f>
        <v> </v>
      </c>
      <c r="J46" s="31">
        <f>IF(A46&lt;&gt;"",E46/(1+$M$39)^(I46/365),"")</f>
      </c>
    </row>
    <row r="47" spans="1:10" s="13" customFormat="1" ht="11.25">
      <c r="A47" s="12">
        <f>IF(A46="I",IF(C47&lt;C$12,"I","R"),IF(A46="R","C",IF(A46="C","T",IF(A46="T","",""))))</f>
      </c>
      <c r="B47" s="13">
        <f t="shared" si="0"/>
      </c>
      <c r="C47" s="14">
        <f>IF(C46&gt;C$12,C46,IF(A46="T",C46+1,IF((DATE(YEAR(C46),MONTH(C46)+C$10,DAY(C46)))&lt;C$12,(DATE(YEAR(C46),MONTH(C46)+C$10,DAY(C46))),C$12)))</f>
        <v>42371</v>
      </c>
      <c r="D47" s="14"/>
      <c r="E47" s="15">
        <f>IF(A47="I",C$4*C$6*(_XLL.FRAZIONE.ANNO(C46,C47,C$14))*(1-C$7),IF(A47="R",IF(A46="I",C$4*C$6*(_XLL.FRAZIONE.ANNO(C46,C$12,C$14))*(1-C$7),IF(A47="R",IF(A46="Q",C$4*C$6*(_XLL.FRAZIONE.ANNO(C$11,C47,C$14))*(1-C$7)))),IF(A47="C",C$4*C$13/100,IF(A47="T",-(C$13-C$5)*C$4/100*C$7,0))))</f>
        <v>0</v>
      </c>
      <c r="F47" s="15"/>
      <c r="G47" s="15"/>
      <c r="H47" s="15"/>
      <c r="I47" s="13" t="str">
        <f>IF(A47&lt;&gt;"",C47-$C$20," ")</f>
        <v> </v>
      </c>
      <c r="J47" s="31">
        <f>IF(A47&lt;&gt;"",E47/(1+$M$39)^(I47/365),"")</f>
      </c>
    </row>
    <row r="48" spans="1:10" s="13" customFormat="1" ht="11.25">
      <c r="A48" s="12">
        <f>IF(A47="I",IF(C48&lt;C$12,"I","R"),IF(A47="R","C",IF(A47="C","T",IF(A47="T","",""))))</f>
      </c>
      <c r="B48" s="13">
        <f t="shared" si="0"/>
      </c>
      <c r="C48" s="14">
        <f>IF(C47&gt;C$12,C47,IF(A47="T",C47+1,IF((DATE(YEAR(C47),MONTH(C47)+C$10,DAY(C47)))&lt;C$12,(DATE(YEAR(C47),MONTH(C47)+C$10,DAY(C47))),C$12)))</f>
        <v>42371</v>
      </c>
      <c r="D48" s="14"/>
      <c r="E48" s="15">
        <f>IF(A48="I",C$4*C$6*(_XLL.FRAZIONE.ANNO(C47,C48,C$14))*(1-C$7),IF(A48="R",IF(A47="I",C$4*C$6*(_XLL.FRAZIONE.ANNO(C47,C$12,C$14))*(1-C$7),IF(A48="R",IF(A47="Q",C$4*C$6*(_XLL.FRAZIONE.ANNO(C$11,C48,C$14))*(1-C$7)))),IF(A48="C",C$4*C$13/100,IF(A48="T",-(C$13-C$5)*C$4/100*C$7,0))))</f>
        <v>0</v>
      </c>
      <c r="F48" s="15"/>
      <c r="G48" s="15"/>
      <c r="H48" s="15"/>
      <c r="I48" s="13" t="str">
        <f>IF(A48&lt;&gt;"",C48-$C$20," ")</f>
        <v> </v>
      </c>
      <c r="J48" s="31">
        <f>IF(A48&lt;&gt;"",E48/(1+$M$39)^(I48/365),"")</f>
      </c>
    </row>
    <row r="49" spans="1:10" s="13" customFormat="1" ht="11.25">
      <c r="A49" s="12">
        <f>IF(A48="I",IF(C49&lt;C$12,"I","R"),IF(A48="R","C",IF(A48="C","T",IF(A48="T","",""))))</f>
      </c>
      <c r="B49" s="13">
        <f t="shared" si="0"/>
      </c>
      <c r="C49" s="14">
        <f>IF(C48&gt;C$12,C48,IF(A48="T",C48+1,IF((DATE(YEAR(C48),MONTH(C48)+C$10,DAY(C48)))&lt;C$12,(DATE(YEAR(C48),MONTH(C48)+C$10,DAY(C48))),C$12)))</f>
        <v>42371</v>
      </c>
      <c r="D49" s="14"/>
      <c r="E49" s="15">
        <f>IF(A49="I",C$4*C$6*(_XLL.FRAZIONE.ANNO(C48,C49,C$14))*(1-C$7),IF(A49="R",IF(A48="I",C$4*C$6*(_XLL.FRAZIONE.ANNO(C48,C$12,C$14))*(1-C$7),IF(A49="R",IF(A48="Q",C$4*C$6*(_XLL.FRAZIONE.ANNO(C$11,C49,C$14))*(1-C$7)))),IF(A49="C",C$4*C$13/100,IF(A49="T",-(C$13-C$5)*C$4/100*C$7,0))))</f>
        <v>0</v>
      </c>
      <c r="F49" s="15"/>
      <c r="G49" s="15"/>
      <c r="H49" s="15"/>
      <c r="I49" s="13" t="str">
        <f>IF(A49&lt;&gt;"",C49-$C$20," ")</f>
        <v> </v>
      </c>
      <c r="J49" s="31">
        <f>IF(A49&lt;&gt;"",E49/(1+$M$39)^(I49/365),"")</f>
      </c>
    </row>
    <row r="50" spans="1:10" s="13" customFormat="1" ht="11.25">
      <c r="A50" s="12">
        <f>IF(A49="I",IF(C50&lt;C$12,"I","R"),IF(A49="R","C",IF(A49="C","T",IF(A49="T","",""))))</f>
      </c>
      <c r="B50" s="13">
        <f t="shared" si="0"/>
      </c>
      <c r="C50" s="14">
        <f>IF(C49&gt;C$12,C49,IF(A49="T",C49+1,IF((DATE(YEAR(C49),MONTH(C49)+C$10,DAY(C49)))&lt;C$12,(DATE(YEAR(C49),MONTH(C49)+C$10,DAY(C49))),C$12)))</f>
        <v>42371</v>
      </c>
      <c r="D50" s="14"/>
      <c r="E50" s="15">
        <f>IF(A50="I",C$4*C$6*(_XLL.FRAZIONE.ANNO(C49,C50,C$14))*(1-C$7),IF(A50="R",IF(A49="I",C$4*C$6*(_XLL.FRAZIONE.ANNO(C49,C$12,C$14))*(1-C$7),IF(A50="R",IF(A49="Q",C$4*C$6*(_XLL.FRAZIONE.ANNO(C$11,C50,C$14))*(1-C$7)))),IF(A50="C",C$4*C$13/100,IF(A50="T",-(C$13-C$5)*C$4/100*C$7,0))))</f>
        <v>0</v>
      </c>
      <c r="F50" s="15"/>
      <c r="G50" s="15"/>
      <c r="H50" s="15"/>
      <c r="I50" s="13" t="str">
        <f>IF(A50&lt;&gt;"",C50-$C$20," ")</f>
        <v> </v>
      </c>
      <c r="J50" s="31">
        <f>IF(A50&lt;&gt;"",E50/(1+$M$39)^(I50/365),"")</f>
      </c>
    </row>
    <row r="51" spans="1:10" s="13" customFormat="1" ht="11.25">
      <c r="A51" s="12">
        <f>IF(A50="I",IF(C51&lt;C$12,"I","R"),IF(A50="R","C",IF(A50="C","T",IF(A50="T","",""))))</f>
      </c>
      <c r="B51" s="13">
        <f t="shared" si="0"/>
      </c>
      <c r="C51" s="14">
        <f>IF(C50&gt;C$12,C50,IF(A50="T",C50+1,IF((DATE(YEAR(C50),MONTH(C50)+C$10,DAY(C50)))&lt;C$12,(DATE(YEAR(C50),MONTH(C50)+C$10,DAY(C50))),C$12)))</f>
        <v>42371</v>
      </c>
      <c r="D51" s="14"/>
      <c r="E51" s="15">
        <f>IF(A51="I",C$4*C$6*(_XLL.FRAZIONE.ANNO(C50,C51,C$14))*(1-C$7),IF(A51="R",IF(A50="I",C$4*C$6*(_XLL.FRAZIONE.ANNO(C50,C$12,C$14))*(1-C$7),IF(A51="R",IF(A50="Q",C$4*C$6*(_XLL.FRAZIONE.ANNO(C$11,C51,C$14))*(1-C$7)))),IF(A51="C",C$4*C$13/100,IF(A51="T",-(C$13-C$5)*C$4/100*C$7,0))))</f>
        <v>0</v>
      </c>
      <c r="F51" s="15"/>
      <c r="G51" s="15"/>
      <c r="H51" s="15"/>
      <c r="I51" s="13" t="str">
        <f>IF(A51&lt;&gt;"",C51-$C$20," ")</f>
        <v> </v>
      </c>
      <c r="J51" s="31">
        <f>IF(A51&lt;&gt;"",E51/(1+$M$39)^(I51/365),"")</f>
      </c>
    </row>
    <row r="52" spans="1:10" s="13" customFormat="1" ht="11.25">
      <c r="A52" s="12">
        <f>IF(A51="I",IF(C52&lt;C$12,"I","R"),IF(A51="R","C",IF(A51="C","T",IF(A51="T","",""))))</f>
      </c>
      <c r="B52" s="13">
        <f t="shared" si="0"/>
      </c>
      <c r="C52" s="14">
        <f>IF(C51&gt;C$12,C51,IF(A51="T",C51+1,IF((DATE(YEAR(C51),MONTH(C51)+C$10,DAY(C51)))&lt;C$12,(DATE(YEAR(C51),MONTH(C51)+C$10,DAY(C51))),C$12)))</f>
        <v>42371</v>
      </c>
      <c r="D52" s="14"/>
      <c r="E52" s="15">
        <f>IF(A52="I",C$4*C$6*(_XLL.FRAZIONE.ANNO(C51,C52,C$14))*(1-C$7),IF(A52="R",IF(A51="I",C$4*C$6*(_XLL.FRAZIONE.ANNO(C51,C$12,C$14))*(1-C$7),IF(A52="R",IF(A51="Q",C$4*C$6*(_XLL.FRAZIONE.ANNO(C$11,C52,C$14))*(1-C$7)))),IF(A52="C",C$4*C$13/100,IF(A52="T",-(C$13-C$5)*C$4/100*C$7,0))))</f>
        <v>0</v>
      </c>
      <c r="F52" s="15"/>
      <c r="G52" s="15"/>
      <c r="H52" s="15"/>
      <c r="I52" s="13" t="str">
        <f>IF(A52&lt;&gt;"",C52-$C$20," ")</f>
        <v> </v>
      </c>
      <c r="J52" s="31">
        <f>IF(A52&lt;&gt;"",E52/(1+$M$39)^(I52/365),"")</f>
      </c>
    </row>
    <row r="53" spans="1:10" s="13" customFormat="1" ht="11.25">
      <c r="A53" s="12">
        <f>IF(A52="I",IF(C53&lt;C$12,"I","R"),IF(A52="R","C",IF(A52="C","T",IF(A52="T","",""))))</f>
      </c>
      <c r="B53" s="13">
        <f t="shared" si="0"/>
      </c>
      <c r="C53" s="14">
        <f>IF(C52&gt;C$12,C52,IF(A52="T",C52+1,IF((DATE(YEAR(C52),MONTH(C52)+C$10,DAY(C52)))&lt;C$12,(DATE(YEAR(C52),MONTH(C52)+C$10,DAY(C52))),C$12)))</f>
        <v>42371</v>
      </c>
      <c r="D53" s="14"/>
      <c r="E53" s="15">
        <f>IF(A53="I",C$4*C$6*(_XLL.FRAZIONE.ANNO(C52,C53,C$14))*(1-C$7),IF(A53="R",IF(A52="I",C$4*C$6*(_XLL.FRAZIONE.ANNO(C52,C$12,C$14))*(1-C$7),IF(A53="R",IF(A52="Q",C$4*C$6*(_XLL.FRAZIONE.ANNO(C$11,C53,C$14))*(1-C$7)))),IF(A53="C",C$4*C$13/100,IF(A53="T",-(C$13-C$5)*C$4/100*C$7,0))))</f>
        <v>0</v>
      </c>
      <c r="F53" s="15"/>
      <c r="G53" s="15"/>
      <c r="H53" s="15"/>
      <c r="I53" s="13" t="str">
        <f>IF(A53&lt;&gt;"",C53-$C$20," ")</f>
        <v> </v>
      </c>
      <c r="J53" s="31">
        <f>IF(A53&lt;&gt;"",E53/(1+$M$39)^(I53/365),"")</f>
      </c>
    </row>
    <row r="54" spans="1:10" s="13" customFormat="1" ht="11.25">
      <c r="A54" s="12">
        <f>IF(A53="I",IF(C54&lt;C$12,"I","R"),IF(A53="R","C",IF(A53="C","T",IF(A53="T","",""))))</f>
      </c>
      <c r="B54" s="13">
        <f t="shared" si="0"/>
      </c>
      <c r="C54" s="14">
        <f>IF(C53&gt;C$12,C53,IF(A53="T",C53+1,IF((DATE(YEAR(C53),MONTH(C53)+C$10,DAY(C53)))&lt;C$12,(DATE(YEAR(C53),MONTH(C53)+C$10,DAY(C53))),C$12)))</f>
        <v>42371</v>
      </c>
      <c r="D54" s="14"/>
      <c r="E54" s="15">
        <f>IF(A54="I",C$4*C$6*(_XLL.FRAZIONE.ANNO(C53,C54,C$14))*(1-C$7),IF(A54="R",IF(A53="I",C$4*C$6*(_XLL.FRAZIONE.ANNO(C53,C$12,C$14))*(1-C$7),IF(A54="R",IF(A53="Q",C$4*C$6*(_XLL.FRAZIONE.ANNO(C$11,C54,C$14))*(1-C$7)))),IF(A54="C",C$4*C$13/100,IF(A54="T",-(C$13-C$5)*C$4/100*C$7,0))))</f>
        <v>0</v>
      </c>
      <c r="F54" s="15"/>
      <c r="G54" s="15"/>
      <c r="H54" s="15"/>
      <c r="I54" s="13" t="str">
        <f>IF(A54&lt;&gt;"",C54-$C$20," ")</f>
        <v> </v>
      </c>
      <c r="J54" s="31">
        <f>IF(A54&lt;&gt;"",E54/(1+$M$39)^(I54/365),"")</f>
      </c>
    </row>
    <row r="55" spans="1:10" s="13" customFormat="1" ht="11.25">
      <c r="A55" s="12">
        <f>IF(A54="I",IF(C55&lt;C$12,"I","R"),IF(A54="R","C",IF(A54="C","T",IF(A54="T","",""))))</f>
      </c>
      <c r="B55" s="13">
        <f t="shared" si="0"/>
      </c>
      <c r="C55" s="14">
        <f>IF(C54&gt;C$12,C54,IF(A54="T",C54+1,IF((DATE(YEAR(C54),MONTH(C54)+C$10,DAY(C54)))&lt;C$12,(DATE(YEAR(C54),MONTH(C54)+C$10,DAY(C54))),C$12)))</f>
        <v>42371</v>
      </c>
      <c r="D55" s="14"/>
      <c r="E55" s="15">
        <f>IF(A55="I",C$4*C$6*(_XLL.FRAZIONE.ANNO(C54,C55,C$14))*(1-C$7),IF(A55="R",IF(A54="I",C$4*C$6*(_XLL.FRAZIONE.ANNO(C54,C$12,C$14))*(1-C$7),IF(A55="R",IF(A54="Q",C$4*C$6*(_XLL.FRAZIONE.ANNO(C$11,C55,C$14))*(1-C$7)))),IF(A55="C",C$4*C$13/100,IF(A55="T",-(C$13-C$5)*C$4/100*C$7,0))))</f>
        <v>0</v>
      </c>
      <c r="F55" s="15"/>
      <c r="G55" s="15"/>
      <c r="H55" s="15"/>
      <c r="I55" s="13" t="str">
        <f>IF(A55&lt;&gt;"",C55-$C$20," ")</f>
        <v> </v>
      </c>
      <c r="J55" s="31">
        <f>IF(A55&lt;&gt;"",E55/(1+$M$39)^(I55/365),"")</f>
      </c>
    </row>
    <row r="56" spans="1:10" s="13" customFormat="1" ht="11.25">
      <c r="A56" s="12">
        <f>IF(A55="I",IF(C56&lt;C$12,"I","R"),IF(A55="R","C",IF(A55="C","T",IF(A55="T","",""))))</f>
      </c>
      <c r="B56" s="13">
        <f t="shared" si="0"/>
      </c>
      <c r="C56" s="14">
        <f>IF(C55&gt;C$12,C55,IF(A55="T",C55+1,IF((DATE(YEAR(C55),MONTH(C55)+C$10,DAY(C55)))&lt;C$12,(DATE(YEAR(C55),MONTH(C55)+C$10,DAY(C55))),C$12)))</f>
        <v>42371</v>
      </c>
      <c r="D56" s="14"/>
      <c r="E56" s="15">
        <f>IF(A56="I",C$4*C$6*(_XLL.FRAZIONE.ANNO(C55,C56,C$14))*(1-C$7),IF(A56="R",IF(A55="I",C$4*C$6*(_XLL.FRAZIONE.ANNO(C55,C$12,C$14))*(1-C$7),IF(A56="R",IF(A55="Q",C$4*C$6*(_XLL.FRAZIONE.ANNO(C$11,C56,C$14))*(1-C$7)))),IF(A56="C",C$4*C$13/100,IF(A56="T",-(C$13-C$5)*C$4/100*C$7,0))))</f>
        <v>0</v>
      </c>
      <c r="F56" s="15"/>
      <c r="G56" s="15"/>
      <c r="H56" s="15"/>
      <c r="I56" s="13" t="str">
        <f>IF(A56&lt;&gt;"",C56-$C$20," ")</f>
        <v> </v>
      </c>
      <c r="J56" s="31">
        <f>IF(A56&lt;&gt;"",E56/(1+$M$39)^(I56/365),"")</f>
      </c>
    </row>
    <row r="57" spans="1:10" s="13" customFormat="1" ht="11.25">
      <c r="A57" s="12">
        <f>IF(A56="I",IF(C57&lt;C$12,"I","R"),IF(A56="R","C",IF(A56="C","T",IF(A56="T","",""))))</f>
      </c>
      <c r="B57" s="13">
        <f t="shared" si="0"/>
      </c>
      <c r="C57" s="14">
        <f>IF(C56&gt;C$12,C56,IF(A56="T",C56+1,IF((DATE(YEAR(C56),MONTH(C56)+C$10,DAY(C56)))&lt;C$12,(DATE(YEAR(C56),MONTH(C56)+C$10,DAY(C56))),C$12)))</f>
        <v>42371</v>
      </c>
      <c r="D57" s="14"/>
      <c r="E57" s="15">
        <f>IF(A57="I",C$4*C$6*(_XLL.FRAZIONE.ANNO(C56,C57,C$14))*(1-C$7),IF(A57="R",IF(A56="I",C$4*C$6*(_XLL.FRAZIONE.ANNO(C56,C$12,C$14))*(1-C$7),IF(A57="R",IF(A56="Q",C$4*C$6*(_XLL.FRAZIONE.ANNO(C$11,C57,C$14))*(1-C$7)))),IF(A57="C",C$4*C$13/100,IF(A57="T",-(C$13-C$5)*C$4/100*C$7,0))))</f>
        <v>0</v>
      </c>
      <c r="F57" s="15"/>
      <c r="G57" s="15"/>
      <c r="H57" s="15"/>
      <c r="I57" s="13" t="str">
        <f>IF(A57&lt;&gt;"",C57-$C$20," ")</f>
        <v> </v>
      </c>
      <c r="J57" s="31">
        <f>IF(A57&lt;&gt;"",E57/(1+$M$39)^(I57/365),"")</f>
      </c>
    </row>
    <row r="58" spans="1:10" s="13" customFormat="1" ht="11.25">
      <c r="A58" s="12">
        <f>IF(A57="I",IF(C58&lt;C$12,"I","R"),IF(A57="R","C",IF(A57="C","T",IF(A57="T","",""))))</f>
      </c>
      <c r="B58" s="13">
        <f t="shared" si="0"/>
      </c>
      <c r="C58" s="14">
        <f>IF(C57&gt;C$12,C57,IF(A57="T",C57+1,IF((DATE(YEAR(C57),MONTH(C57)+C$10,DAY(C57)))&lt;C$12,(DATE(YEAR(C57),MONTH(C57)+C$10,DAY(C57))),C$12)))</f>
        <v>42371</v>
      </c>
      <c r="D58" s="14"/>
      <c r="E58" s="15">
        <f>IF(A58="I",C$4*C$6*(_XLL.FRAZIONE.ANNO(C57,C58,C$14))*(1-C$7),IF(A58="R",IF(A57="I",C$4*C$6*(_XLL.FRAZIONE.ANNO(C57,C$12,C$14))*(1-C$7),IF(A58="R",IF(A57="Q",C$4*C$6*(_XLL.FRAZIONE.ANNO(C$11,C58,C$14))*(1-C$7)))),IF(A58="C",C$4*C$13/100,IF(A58="T",-(C$13-C$5)*C$4/100*C$7,0))))</f>
        <v>0</v>
      </c>
      <c r="F58" s="15"/>
      <c r="G58" s="15"/>
      <c r="H58" s="15"/>
      <c r="I58" s="13" t="str">
        <f>IF(A58&lt;&gt;"",C58-$C$20," ")</f>
        <v> </v>
      </c>
      <c r="J58" s="31">
        <f>IF(A58&lt;&gt;"",E58/(1+$M$39)^(I58/365),"")</f>
      </c>
    </row>
    <row r="59" spans="1:10" s="13" customFormat="1" ht="11.25">
      <c r="A59" s="12">
        <f>IF(A58="I",IF(C59&lt;C$12,"I","R"),IF(A58="R","C",IF(A58="C","T",IF(A58="T","",""))))</f>
      </c>
      <c r="B59" s="13">
        <f t="shared" si="0"/>
      </c>
      <c r="C59" s="14">
        <f>IF(C58&gt;C$12,C58,IF(A58="T",C58+1,IF((DATE(YEAR(C58),MONTH(C58)+C$10,DAY(C58)))&lt;C$12,(DATE(YEAR(C58),MONTH(C58)+C$10,DAY(C58))),C$12)))</f>
        <v>42371</v>
      </c>
      <c r="D59" s="14"/>
      <c r="E59" s="15">
        <f>IF(A59="I",C$4*C$6*(_XLL.FRAZIONE.ANNO(C58,C59,C$14))*(1-C$7),IF(A59="R",IF(A58="I",C$4*C$6*(_XLL.FRAZIONE.ANNO(C58,C$12,C$14))*(1-C$7),IF(A59="R",IF(A58="Q",C$4*C$6*(_XLL.FRAZIONE.ANNO(C$11,C59,C$14))*(1-C$7)))),IF(A59="C",C$4*C$13/100,IF(A59="T",-(C$13-C$5)*C$4/100*C$7,0))))</f>
        <v>0</v>
      </c>
      <c r="F59" s="15"/>
      <c r="G59" s="15"/>
      <c r="H59" s="15"/>
      <c r="I59" s="13" t="str">
        <f>IF(A59&lt;&gt;"",C59-$C$20," ")</f>
        <v> </v>
      </c>
      <c r="J59" s="31">
        <f>IF(A59&lt;&gt;"",E59/(1+$M$39)^(I59/365),"")</f>
      </c>
    </row>
    <row r="60" spans="1:10" s="13" customFormat="1" ht="11.25">
      <c r="A60" s="12">
        <f>IF(A59="I",IF(C60&lt;C$12,"I","R"),IF(A59="R","C",IF(A59="C","T",IF(A59="T","",""))))</f>
      </c>
      <c r="B60" s="13">
        <f t="shared" si="0"/>
      </c>
      <c r="C60" s="14">
        <f>IF(C59&gt;C$12,C59,IF(A59="T",C59+1,IF((DATE(YEAR(C59),MONTH(C59)+C$10,DAY(C59)))&lt;C$12,(DATE(YEAR(C59),MONTH(C59)+C$10,DAY(C59))),C$12)))</f>
        <v>42371</v>
      </c>
      <c r="D60" s="14"/>
      <c r="E60" s="15">
        <f>IF(A60="I",C$4*C$6*(_XLL.FRAZIONE.ANNO(C59,C60,C$14))*(1-C$7),IF(A60="R",IF(A59="I",C$4*C$6*(_XLL.FRAZIONE.ANNO(C59,C$12,C$14))*(1-C$7),IF(A60="R",IF(A59="Q",C$4*C$6*(_XLL.FRAZIONE.ANNO(C$11,C60,C$14))*(1-C$7)))),IF(A60="C",C$4*C$13/100,IF(A60="T",-(C$13-C$5)*C$4/100*C$7,0))))</f>
        <v>0</v>
      </c>
      <c r="F60" s="15"/>
      <c r="G60" s="15"/>
      <c r="H60" s="15"/>
      <c r="I60" s="13" t="str">
        <f>IF(A60&lt;&gt;"",C60-$C$20," ")</f>
        <v> </v>
      </c>
      <c r="J60" s="31">
        <f>IF(A60&lt;&gt;"",E60/(1+$M$39)^(I60/365),"")</f>
      </c>
    </row>
    <row r="61" spans="1:10" s="13" customFormat="1" ht="11.25">
      <c r="A61" s="12">
        <f>IF(A60="I",IF(C61&lt;C$12,"I","R"),IF(A60="R","C",IF(A60="C","T",IF(A60="T","",""))))</f>
      </c>
      <c r="B61" s="13">
        <f t="shared" si="0"/>
      </c>
      <c r="C61" s="14">
        <f>IF(C60&gt;C$12,C60,IF(A60="T",C60+1,IF((DATE(YEAR(C60),MONTH(C60)+C$10,DAY(C60)))&lt;C$12,(DATE(YEAR(C60),MONTH(C60)+C$10,DAY(C60))),C$12)))</f>
        <v>42371</v>
      </c>
      <c r="D61" s="14"/>
      <c r="E61" s="15">
        <f>IF(A61="I",C$4*C$6*(_XLL.FRAZIONE.ANNO(C60,C61,C$14))*(1-C$7),IF(A61="R",IF(A60="I",C$4*C$6*(_XLL.FRAZIONE.ANNO(C60,C$12,C$14))*(1-C$7),IF(A61="R",IF(A60="Q",C$4*C$6*(_XLL.FRAZIONE.ANNO(C$11,C61,C$14))*(1-C$7)))),IF(A61="C",C$4*C$13/100,IF(A61="T",-(C$13-C$5)*C$4/100*C$7,0))))</f>
        <v>0</v>
      </c>
      <c r="F61" s="15"/>
      <c r="G61" s="15"/>
      <c r="H61" s="15"/>
      <c r="I61" s="13" t="str">
        <f>IF(A61&lt;&gt;"",C61-$C$20," ")</f>
        <v> </v>
      </c>
      <c r="J61" s="31">
        <f>IF(A61&lt;&gt;"",E61/(1+$M$39)^(I61/365),"")</f>
      </c>
    </row>
    <row r="62" spans="1:10" s="13" customFormat="1" ht="11.25">
      <c r="A62" s="12">
        <f>IF(A61="I",IF(C62&lt;C$12,"I","R"),IF(A61="R","C",IF(A61="C","T",IF(A61="T","",""))))</f>
      </c>
      <c r="B62" s="13">
        <f t="shared" si="0"/>
      </c>
      <c r="C62" s="14">
        <f>IF(C61&gt;C$12,C61,IF(A61="T",C61+1,IF((DATE(YEAR(C61),MONTH(C61)+C$10,DAY(C61)))&lt;C$12,(DATE(YEAR(C61),MONTH(C61)+C$10,DAY(C61))),C$12)))</f>
        <v>42371</v>
      </c>
      <c r="D62" s="14"/>
      <c r="E62" s="15">
        <f>IF(A62="I",C$4*C$6*(_XLL.FRAZIONE.ANNO(C61,C62,C$14))*(1-C$7),IF(A62="R",IF(A61="I",C$4*C$6*(_XLL.FRAZIONE.ANNO(C61,C$12,C$14))*(1-C$7),IF(A62="R",IF(A61="Q",C$4*C$6*(_XLL.FRAZIONE.ANNO(C$11,C62,C$14))*(1-C$7)))),IF(A62="C",C$4*C$13/100,IF(A62="T",-(C$13-C$5)*C$4/100*C$7,0))))</f>
        <v>0</v>
      </c>
      <c r="F62" s="15"/>
      <c r="G62" s="15"/>
      <c r="H62" s="15"/>
      <c r="I62" s="13" t="str">
        <f>IF(A62&lt;&gt;"",C62-$C$20," ")</f>
        <v> </v>
      </c>
      <c r="J62" s="31">
        <f>IF(A62&lt;&gt;"",E62/(1+$M$39)^(I62/365),"")</f>
      </c>
    </row>
    <row r="63" spans="1:10" s="13" customFormat="1" ht="11.25">
      <c r="A63" s="12">
        <f>IF(A62="I",IF(C63&lt;C$12,"I","R"),IF(A62="R","C",IF(A62="C","T",IF(A62="T","",""))))</f>
      </c>
      <c r="B63" s="13">
        <f t="shared" si="0"/>
      </c>
      <c r="C63" s="14">
        <f>IF(C62&gt;C$12,C62,IF(A62="T",C62+1,IF((DATE(YEAR(C62),MONTH(C62)+C$10,DAY(C62)))&lt;C$12,(DATE(YEAR(C62),MONTH(C62)+C$10,DAY(C62))),C$12)))</f>
        <v>42371</v>
      </c>
      <c r="D63" s="14"/>
      <c r="E63" s="15">
        <f>IF(A63="I",C$4*C$6*(_XLL.FRAZIONE.ANNO(C62,C63,C$14))*(1-C$7),IF(A63="R",IF(A62="I",C$4*C$6*(_XLL.FRAZIONE.ANNO(C62,C$12,C$14))*(1-C$7),IF(A63="R",IF(A62="Q",C$4*C$6*(_XLL.FRAZIONE.ANNO(C$11,C63,C$14))*(1-C$7)))),IF(A63="C",C$4*C$13/100,IF(A63="T",-(C$13-C$5)*C$4/100*C$7,0))))</f>
        <v>0</v>
      </c>
      <c r="F63" s="15"/>
      <c r="G63" s="15"/>
      <c r="H63" s="15"/>
      <c r="I63" s="13" t="str">
        <f>IF(A63&lt;&gt;"",C63-$C$20," ")</f>
        <v> </v>
      </c>
      <c r="J63" s="31">
        <f>IF(A63&lt;&gt;"",E63/(1+$M$39)^(I63/365),"")</f>
      </c>
    </row>
    <row r="64" spans="1:10" s="13" customFormat="1" ht="11.25">
      <c r="A64" s="12">
        <f>IF(A63="I",IF(C64&lt;C$12,"I","R"),IF(A63="R","C",IF(A63="C","T",IF(A63="T","",""))))</f>
      </c>
      <c r="B64" s="13">
        <f t="shared" si="0"/>
      </c>
      <c r="C64" s="14">
        <f>IF(C63&gt;C$12,C63,IF(A63="T",C63+1,IF((DATE(YEAR(C63),MONTH(C63)+C$10,DAY(C63)))&lt;C$12,(DATE(YEAR(C63),MONTH(C63)+C$10,DAY(C63))),C$12)))</f>
        <v>42371</v>
      </c>
      <c r="D64" s="14"/>
      <c r="E64" s="15">
        <f>IF(A64="I",C$4*C$6*(_XLL.FRAZIONE.ANNO(C63,C64,C$14))*(1-C$7),IF(A64="R",IF(A63="I",C$4*C$6*(_XLL.FRAZIONE.ANNO(C63,C$12,C$14))*(1-C$7),IF(A64="R",IF(A63="Q",C$4*C$6*(_XLL.FRAZIONE.ANNO(C$11,C64,C$14))*(1-C$7)))),IF(A64="C",C$4*C$13/100,IF(A64="T",-(C$13-C$5)*C$4/100*C$7,0))))</f>
        <v>0</v>
      </c>
      <c r="F64" s="15"/>
      <c r="G64" s="15"/>
      <c r="H64" s="15"/>
      <c r="I64" s="13" t="str">
        <f>IF(A64&lt;&gt;"",C64-$C$20," ")</f>
        <v> </v>
      </c>
      <c r="J64" s="31">
        <f>IF(A64&lt;&gt;"",E64/(1+$M$39)^(I64/365),"")</f>
      </c>
    </row>
    <row r="65" spans="1:10" s="13" customFormat="1" ht="11.25">
      <c r="A65" s="12">
        <f>IF(A64="I",IF(C65&lt;C$12,"I","R"),IF(A64="R","C",IF(A64="C","T",IF(A64="T","",""))))</f>
      </c>
      <c r="B65" s="13">
        <f t="shared" si="0"/>
      </c>
      <c r="C65" s="14">
        <f>IF(C64&gt;C$12,C64,IF(A64="T",C64+1,IF((DATE(YEAR(C64),MONTH(C64)+C$10,DAY(C64)))&lt;C$12,(DATE(YEAR(C64),MONTH(C64)+C$10,DAY(C64))),C$12)))</f>
        <v>42371</v>
      </c>
      <c r="D65" s="14"/>
      <c r="E65" s="15">
        <f>IF(A65="I",C$4*C$6*(_XLL.FRAZIONE.ANNO(C64,C65,C$14))*(1-C$7),IF(A65="R",IF(A64="I",C$4*C$6*(_XLL.FRAZIONE.ANNO(C64,C$12,C$14))*(1-C$7),IF(A65="R",IF(A64="Q",C$4*C$6*(_XLL.FRAZIONE.ANNO(C$11,C65,C$14))*(1-C$7)))),IF(A65="C",C$4*C$13/100,IF(A65="T",-(C$13-C$5)*C$4/100*C$7,0))))</f>
        <v>0</v>
      </c>
      <c r="F65" s="15"/>
      <c r="G65" s="15"/>
      <c r="H65" s="15"/>
      <c r="I65" s="13" t="str">
        <f>IF(A65&lt;&gt;"",C65-$C$20," ")</f>
        <v> </v>
      </c>
      <c r="J65" s="31">
        <f>IF(A65&lt;&gt;"",E65/(1+$M$39)^(I65/365),"")</f>
      </c>
    </row>
    <row r="66" spans="1:10" s="13" customFormat="1" ht="11.25">
      <c r="A66" s="12">
        <f>IF(A65="I",IF(C66&lt;C$12,"I","R"),IF(A65="R","C",IF(A65="C","T",IF(A65="T","",""))))</f>
      </c>
      <c r="B66" s="13">
        <f t="shared" si="0"/>
      </c>
      <c r="C66" s="14">
        <f>IF(C65&gt;C$12,C65,IF(A65="T",C65+1,IF((DATE(YEAR(C65),MONTH(C65)+C$10,DAY(C65)))&lt;C$12,(DATE(YEAR(C65),MONTH(C65)+C$10,DAY(C65))),C$12)))</f>
        <v>42371</v>
      </c>
      <c r="D66" s="14"/>
      <c r="E66" s="15">
        <f>IF(A66="I",C$4*C$6*(_XLL.FRAZIONE.ANNO(C65,C66,C$14))*(1-C$7),IF(A66="R",IF(A65="I",C$4*C$6*(_XLL.FRAZIONE.ANNO(C65,C$12,C$14))*(1-C$7),IF(A66="R",IF(A65="Q",C$4*C$6*(_XLL.FRAZIONE.ANNO(C$11,C66,C$14))*(1-C$7)))),IF(A66="C",C$4*C$13/100,IF(A66="T",-(C$13-C$5)*C$4/100*C$7,0))))</f>
        <v>0</v>
      </c>
      <c r="F66" s="15"/>
      <c r="G66" s="15"/>
      <c r="H66" s="15"/>
      <c r="I66" s="13" t="str">
        <f>IF(A66&lt;&gt;"",C66-$C$20," ")</f>
        <v> </v>
      </c>
      <c r="J66" s="31">
        <f>IF(A66&lt;&gt;"",E66/(1+$M$39)^(I66/365),"")</f>
      </c>
    </row>
    <row r="67" spans="1:10" s="13" customFormat="1" ht="11.25">
      <c r="A67" s="12">
        <f>IF(A66="I",IF(C67&lt;C$12,"I","R"),IF(A66="R","C",IF(A66="C","T",IF(A66="T","",""))))</f>
      </c>
      <c r="B67" s="13">
        <f t="shared" si="0"/>
      </c>
      <c r="C67" s="14">
        <f>IF(C66&gt;C$12,C66,IF(A66="T",C66+1,IF((DATE(YEAR(C66),MONTH(C66)+C$10,DAY(C66)))&lt;C$12,(DATE(YEAR(C66),MONTH(C66)+C$10,DAY(C66))),C$12)))</f>
        <v>42371</v>
      </c>
      <c r="D67" s="14"/>
      <c r="E67" s="15">
        <f>IF(A67="I",C$4*C$6*(_XLL.FRAZIONE.ANNO(C66,C67,C$14))*(1-C$7),IF(A67="R",IF(A66="I",C$4*C$6*(_XLL.FRAZIONE.ANNO(C66,C$12,C$14))*(1-C$7),IF(A67="R",IF(A66="Q",C$4*C$6*(_XLL.FRAZIONE.ANNO(C$11,C67,C$14))*(1-C$7)))),IF(A67="C",C$4*C$13/100,IF(A67="T",-(C$13-C$5)*C$4/100*C$7,0))))</f>
        <v>0</v>
      </c>
      <c r="F67" s="15"/>
      <c r="G67" s="15"/>
      <c r="H67" s="15"/>
      <c r="I67" s="13" t="str">
        <f>IF(A67&lt;&gt;"",C67-$C$20," ")</f>
        <v> </v>
      </c>
      <c r="J67" s="31">
        <f>IF(A67&lt;&gt;"",E67/(1+$M$39)^(I67/365),"")</f>
      </c>
    </row>
    <row r="68" spans="1:10" s="13" customFormat="1" ht="11.25">
      <c r="A68" s="12">
        <f>IF(A67="I",IF(C68&lt;C$12,"I","R"),IF(A67="R","C",IF(A67="C","T",IF(A67="T","",""))))</f>
      </c>
      <c r="B68" s="13">
        <f t="shared" si="0"/>
      </c>
      <c r="C68" s="14">
        <f>IF(C67&gt;C$12,C67,IF(A67="T",C67+1,IF((DATE(YEAR(C67),MONTH(C67)+C$10,DAY(C67)))&lt;C$12,(DATE(YEAR(C67),MONTH(C67)+C$10,DAY(C67))),C$12)))</f>
        <v>42371</v>
      </c>
      <c r="D68" s="14"/>
      <c r="E68" s="15">
        <f>IF(A68="I",C$4*C$6*(_XLL.FRAZIONE.ANNO(C67,C68,C$14))*(1-C$7),IF(A68="R",IF(A67="I",C$4*C$6*(_XLL.FRAZIONE.ANNO(C67,C$12,C$14))*(1-C$7),IF(A68="R",IF(A67="Q",C$4*C$6*(_XLL.FRAZIONE.ANNO(C$11,C68,C$14))*(1-C$7)))),IF(A68="C",C$4*C$13/100,IF(A68="T",-(C$13-C$5)*C$4/100*C$7,0))))</f>
        <v>0</v>
      </c>
      <c r="F68" s="15"/>
      <c r="G68" s="15"/>
      <c r="H68" s="15"/>
      <c r="I68" s="13" t="str">
        <f>IF(A68&lt;&gt;"",C68-$C$20," ")</f>
        <v> </v>
      </c>
      <c r="J68" s="31">
        <f>IF(A68&lt;&gt;"",E68/(1+$M$39)^(I68/365),"")</f>
      </c>
    </row>
    <row r="69" spans="1:10" s="13" customFormat="1" ht="11.25">
      <c r="A69" s="12">
        <f>IF(A68="I",IF(C69&lt;C$12,"I","R"),IF(A68="R","C",IF(A68="C","T",IF(A68="T","",""))))</f>
      </c>
      <c r="B69" s="13">
        <f t="shared" si="0"/>
      </c>
      <c r="C69" s="14">
        <f>IF(C68&gt;C$12,C68,IF(A68="T",C68+1,IF((DATE(YEAR(C68),MONTH(C68)+C$10,DAY(C68)))&lt;C$12,(DATE(YEAR(C68),MONTH(C68)+C$10,DAY(C68))),C$12)))</f>
        <v>42371</v>
      </c>
      <c r="D69" s="14"/>
      <c r="E69" s="15">
        <f>IF(A69="I",C$4*C$6*(_XLL.FRAZIONE.ANNO(C68,C69,C$14))*(1-C$7),IF(A69="R",IF(A68="I",C$4*C$6*(_XLL.FRAZIONE.ANNO(C68,C$12,C$14))*(1-C$7),IF(A69="R",IF(A68="Q",C$4*C$6*(_XLL.FRAZIONE.ANNO(C$11,C69,C$14))*(1-C$7)))),IF(A69="C",C$4*C$13/100,IF(A69="T",-(C$13-C$5)*C$4/100*C$7,0))))</f>
        <v>0</v>
      </c>
      <c r="F69" s="15"/>
      <c r="G69" s="15"/>
      <c r="H69" s="15"/>
      <c r="I69" s="13" t="str">
        <f>IF(A69&lt;&gt;"",C69-$C$20," ")</f>
        <v> </v>
      </c>
      <c r="J69" s="31">
        <f>IF(A69&lt;&gt;"",E69/(1+$M$39)^(I69/365),"")</f>
      </c>
    </row>
    <row r="70" spans="1:10" s="13" customFormat="1" ht="11.25">
      <c r="A70" s="12">
        <f>IF(A69="I",IF(C70&lt;C$12,"I","R"),IF(A69="R","C",IF(A69="C","T",IF(A69="T","",""))))</f>
      </c>
      <c r="B70" s="13">
        <f t="shared" si="0"/>
      </c>
      <c r="C70" s="14">
        <f>IF(C69&gt;C$12,C69,IF(A69="T",C69+1,IF((DATE(YEAR(C69),MONTH(C69)+C$10,DAY(C69)))&lt;C$12,(DATE(YEAR(C69),MONTH(C69)+C$10,DAY(C69))),C$12)))</f>
        <v>42371</v>
      </c>
      <c r="D70" s="14"/>
      <c r="E70" s="15">
        <f>IF(A70="I",C$4*C$6*(_XLL.FRAZIONE.ANNO(C69,C70,C$14))*(1-C$7),IF(A70="R",IF(A69="I",C$4*C$6*(_XLL.FRAZIONE.ANNO(C69,C$12,C$14))*(1-C$7),IF(A70="R",IF(A69="Q",C$4*C$6*(_XLL.FRAZIONE.ANNO(C$11,C70,C$14))*(1-C$7)))),IF(A70="C",C$4*C$13/100,IF(A70="T",-(C$13-C$5)*C$4/100*C$7,0))))</f>
        <v>0</v>
      </c>
      <c r="F70" s="15"/>
      <c r="G70" s="15"/>
      <c r="H70" s="15"/>
      <c r="I70" s="13" t="str">
        <f>IF(A70&lt;&gt;"",C70-$C$20," ")</f>
        <v> </v>
      </c>
      <c r="J70" s="31">
        <f>IF(A70&lt;&gt;"",E70/(1+$M$39)^(I70/365),"")</f>
      </c>
    </row>
    <row r="71" spans="1:10" s="13" customFormat="1" ht="11.25">
      <c r="A71" s="12">
        <f>IF(A70="I",IF(C71&lt;C$12,"I","R"),IF(A70="R","C",IF(A70="C","T",IF(A70="T","",""))))</f>
      </c>
      <c r="B71" s="13">
        <f t="shared" si="0"/>
      </c>
      <c r="C71" s="14">
        <f>IF(C70&gt;C$12,C70,IF(A70="T",C70+1,IF((DATE(YEAR(C70),MONTH(C70)+C$10,DAY(C70)))&lt;C$12,(DATE(YEAR(C70),MONTH(C70)+C$10,DAY(C70))),C$12)))</f>
        <v>42371</v>
      </c>
      <c r="D71" s="14"/>
      <c r="E71" s="15">
        <f>IF(A71="I",C$4*C$6*(_XLL.FRAZIONE.ANNO(C70,C71,C$14))*(1-C$7),IF(A71="R",IF(A70="I",C$4*C$6*(_XLL.FRAZIONE.ANNO(C70,C$12,C$14))*(1-C$7),IF(A71="R",IF(A70="Q",C$4*C$6*(_XLL.FRAZIONE.ANNO(C$11,C71,C$14))*(1-C$7)))),IF(A71="C",C$4*C$13/100,IF(A71="T",-(C$13-C$5)*C$4/100*C$7,0))))</f>
        <v>0</v>
      </c>
      <c r="F71" s="15"/>
      <c r="G71" s="15"/>
      <c r="H71" s="15"/>
      <c r="I71" s="13" t="str">
        <f>IF(A71&lt;&gt;"",C71-$C$20," ")</f>
        <v> </v>
      </c>
      <c r="J71" s="31">
        <f>IF(A71&lt;&gt;"",E71/(1+$M$39)^(I71/365),"")</f>
      </c>
    </row>
    <row r="72" spans="1:10" s="13" customFormat="1" ht="11.25">
      <c r="A72" s="12">
        <f>IF(A71="I",IF(C72&lt;C$12,"I","R"),IF(A71="R","C",IF(A71="C","T",IF(A71="T","",""))))</f>
      </c>
      <c r="B72" s="13">
        <f t="shared" si="0"/>
      </c>
      <c r="C72" s="14">
        <f>IF(C71&gt;C$12,C71,IF(A71="T",C71+1,IF((DATE(YEAR(C71),MONTH(C71)+C$10,DAY(C71)))&lt;C$12,(DATE(YEAR(C71),MONTH(C71)+C$10,DAY(C71))),C$12)))</f>
        <v>42371</v>
      </c>
      <c r="D72" s="14"/>
      <c r="E72" s="15">
        <f>IF(A72="I",C$4*C$6*(_XLL.FRAZIONE.ANNO(C71,C72,C$14))*(1-C$7),IF(A72="R",IF(A71="I",C$4*C$6*(_XLL.FRAZIONE.ANNO(C71,C$12,C$14))*(1-C$7),IF(A72="R",IF(A71="Q",C$4*C$6*(_XLL.FRAZIONE.ANNO(C$11,C72,C$14))*(1-C$7)))),IF(A72="C",C$4*C$13/100,IF(A72="T",-(C$13-C$5)*C$4/100*C$7,0))))</f>
        <v>0</v>
      </c>
      <c r="F72" s="15"/>
      <c r="G72" s="15"/>
      <c r="H72" s="15"/>
      <c r="I72" s="13" t="str">
        <f>IF(A72&lt;&gt;"",C72-$C$20," ")</f>
        <v> </v>
      </c>
      <c r="J72" s="31">
        <f>IF(A72&lt;&gt;"",E72/(1+$M$39)^(I72/365),"")</f>
      </c>
    </row>
    <row r="73" spans="1:10" s="13" customFormat="1" ht="11.25">
      <c r="A73" s="12">
        <f>IF(A72="I",IF(C73&lt;C$12,"I","R"),IF(A72="R","C",IF(A72="C","T",IF(A72="T","",""))))</f>
      </c>
      <c r="B73" s="13">
        <f t="shared" si="0"/>
      </c>
      <c r="C73" s="14">
        <f>IF(C72&gt;C$12,C72,IF(A72="T",C72+1,IF((DATE(YEAR(C72),MONTH(C72)+C$10,DAY(C72)))&lt;C$12,(DATE(YEAR(C72),MONTH(C72)+C$10,DAY(C72))),C$12)))</f>
        <v>42371</v>
      </c>
      <c r="D73" s="14"/>
      <c r="E73" s="15">
        <f>IF(A73="I",C$4*C$6*(_XLL.FRAZIONE.ANNO(C72,C73,C$14))*(1-C$7),IF(A73="R",IF(A72="I",C$4*C$6*(_XLL.FRAZIONE.ANNO(C72,C$12,C$14))*(1-C$7),IF(A73="R",IF(A72="Q",C$4*C$6*(_XLL.FRAZIONE.ANNO(C$11,C73,C$14))*(1-C$7)))),IF(A73="C",C$4*C$13/100,IF(A73="T",-(C$13-C$5)*C$4/100*C$7,0))))</f>
        <v>0</v>
      </c>
      <c r="F73" s="15"/>
      <c r="G73" s="15"/>
      <c r="H73" s="15"/>
      <c r="I73" s="13" t="str">
        <f>IF(A73&lt;&gt;"",C73-$C$20," ")</f>
        <v> </v>
      </c>
      <c r="J73" s="31">
        <f>IF(A73&lt;&gt;"",E73/(1+$M$39)^(I73/365),"")</f>
      </c>
    </row>
    <row r="74" spans="1:10" s="13" customFormat="1" ht="11.25">
      <c r="A74" s="12">
        <f>IF(A73="I",IF(C74&lt;C$12,"I","R"),IF(A73="R","C",IF(A73="C","T",IF(A73="T","",""))))</f>
      </c>
      <c r="B74" s="13">
        <f t="shared" si="0"/>
      </c>
      <c r="C74" s="14">
        <f>IF(C73&gt;C$12,C73,IF(A73="T",C73+1,IF((DATE(YEAR(C73),MONTH(C73)+C$10,DAY(C73)))&lt;C$12,(DATE(YEAR(C73),MONTH(C73)+C$10,DAY(C73))),C$12)))</f>
        <v>42371</v>
      </c>
      <c r="D74" s="14"/>
      <c r="E74" s="15">
        <f>IF(A74="I",C$4*C$6*(_XLL.FRAZIONE.ANNO(C73,C74,C$14))*(1-C$7),IF(A74="R",IF(A73="I",C$4*C$6*(_XLL.FRAZIONE.ANNO(C73,C$12,C$14))*(1-C$7),IF(A74="R",IF(A73="Q",C$4*C$6*(_XLL.FRAZIONE.ANNO(C$11,C74,C$14))*(1-C$7)))),IF(A74="C",C$4*C$13/100,IF(A74="T",-(C$13-C$5)*C$4/100*C$7,0))))</f>
        <v>0</v>
      </c>
      <c r="F74" s="15"/>
      <c r="G74" s="15"/>
      <c r="H74" s="15"/>
      <c r="I74" s="13" t="str">
        <f>IF(A74&lt;&gt;"",C74-$C$20," ")</f>
        <v> </v>
      </c>
      <c r="J74" s="31">
        <f>IF(A74&lt;&gt;"",E74/(1+$M$39)^(I74/365),"")</f>
      </c>
    </row>
    <row r="75" spans="1:10" s="13" customFormat="1" ht="11.25">
      <c r="A75" s="12">
        <f>IF(A74="I",IF(C75&lt;C$12,"I","R"),IF(A74="R","C",IF(A74="C","T",IF(A74="T","",""))))</f>
      </c>
      <c r="B75" s="13">
        <f t="shared" si="0"/>
      </c>
      <c r="C75" s="14">
        <f>IF(C74&gt;C$12,C74,IF(A74="T",C74+1,IF((DATE(YEAR(C74),MONTH(C74)+C$10,DAY(C74)))&lt;C$12,(DATE(YEAR(C74),MONTH(C74)+C$10,DAY(C74))),C$12)))</f>
        <v>42371</v>
      </c>
      <c r="D75" s="14"/>
      <c r="E75" s="15">
        <f>IF(A75="I",C$4*C$6*(_XLL.FRAZIONE.ANNO(C74,C75,C$14))*(1-C$7),IF(A75="R",IF(A74="I",C$4*C$6*(_XLL.FRAZIONE.ANNO(C74,C$12,C$14))*(1-C$7),IF(A75="R",IF(A74="Q",C$4*C$6*(_XLL.FRAZIONE.ANNO(C$11,C75,C$14))*(1-C$7)))),IF(A75="C",C$4*C$13/100,IF(A75="T",-(C$13-C$5)*C$4/100*C$7,0))))</f>
        <v>0</v>
      </c>
      <c r="F75" s="15"/>
      <c r="G75" s="15"/>
      <c r="H75" s="15"/>
      <c r="I75" s="13" t="str">
        <f>IF(A75&lt;&gt;"",C75-$C$20," ")</f>
        <v> </v>
      </c>
      <c r="J75" s="31">
        <f>IF(A75&lt;&gt;"",E75/(1+$M$39)^(I75/365),"")</f>
      </c>
    </row>
    <row r="76" spans="1:10" s="13" customFormat="1" ht="11.25">
      <c r="A76" s="12">
        <f>IF(A75="I",IF(C76&lt;C$12,"I","R"),IF(A75="R","C",IF(A75="C","T",IF(A75="T","",""))))</f>
      </c>
      <c r="B76" s="13">
        <f t="shared" si="0"/>
      </c>
      <c r="C76" s="14">
        <f>IF(C75&gt;C$12,C75,IF(A75="T",C75+1,IF((DATE(YEAR(C75),MONTH(C75)+C$10,DAY(C75)))&lt;C$12,(DATE(YEAR(C75),MONTH(C75)+C$10,DAY(C75))),C$12)))</f>
        <v>42371</v>
      </c>
      <c r="D76" s="14"/>
      <c r="E76" s="15">
        <f>IF(A76="I",C$4*C$6*(_XLL.FRAZIONE.ANNO(C75,C76,C$14))*(1-C$7),IF(A76="R",IF(A75="I",C$4*C$6*(_XLL.FRAZIONE.ANNO(C75,C$12,C$14))*(1-C$7),IF(A76="R",IF(A75="Q",C$4*C$6*(_XLL.FRAZIONE.ANNO(C$11,C76,C$14))*(1-C$7)))),IF(A76="C",C$4*C$13/100,IF(A76="T",-(C$13-C$5)*C$4/100*C$7,0))))</f>
        <v>0</v>
      </c>
      <c r="F76" s="15"/>
      <c r="G76" s="15"/>
      <c r="H76" s="15"/>
      <c r="I76" s="13" t="str">
        <f>IF(A76&lt;&gt;"",C76-$C$20," ")</f>
        <v> </v>
      </c>
      <c r="J76" s="31">
        <f>IF(A76&lt;&gt;"",E76/(1+$M$39)^(I76/365),"")</f>
      </c>
    </row>
    <row r="77" spans="1:10" s="13" customFormat="1" ht="11.25">
      <c r="A77" s="12">
        <f>IF(A76="I",IF(C77&lt;C$12,"I","R"),IF(A76="R","C",IF(A76="C","T",IF(A76="T","",""))))</f>
      </c>
      <c r="B77" s="13">
        <f t="shared" si="0"/>
      </c>
      <c r="C77" s="14">
        <f>IF(C76&gt;C$12,C76,IF(A76="T",C76+1,IF((DATE(YEAR(C76),MONTH(C76)+C$10,DAY(C76)))&lt;C$12,(DATE(YEAR(C76),MONTH(C76)+C$10,DAY(C76))),C$12)))</f>
        <v>42371</v>
      </c>
      <c r="D77" s="14"/>
      <c r="E77" s="15">
        <f>IF(A77="I",C$4*C$6*(_XLL.FRAZIONE.ANNO(C76,C77,C$14))*(1-C$7),IF(A77="R",IF(A76="I",C$4*C$6*(_XLL.FRAZIONE.ANNO(C76,C$12,C$14))*(1-C$7),IF(A77="R",IF(A76="Q",C$4*C$6*(_XLL.FRAZIONE.ANNO(C$11,C77,C$14))*(1-C$7)))),IF(A77="C",C$4*C$13/100,IF(A77="T",-(C$13-C$5)*C$4/100*C$7,0))))</f>
        <v>0</v>
      </c>
      <c r="F77" s="15"/>
      <c r="G77" s="15"/>
      <c r="H77" s="15"/>
      <c r="I77" s="13" t="str">
        <f>IF(A77&lt;&gt;"",C77-$C$20," ")</f>
        <v> </v>
      </c>
      <c r="J77" s="31">
        <f>IF(A77&lt;&gt;"",E77/(1+$M$39)^(I77/365),"")</f>
      </c>
    </row>
    <row r="78" spans="1:10" s="13" customFormat="1" ht="11.25">
      <c r="A78" s="12">
        <f>IF(A77="I",IF(C78&lt;C$12,"I","R"),IF(A77="R","C",IF(A77="C","T",IF(A77="T","",""))))</f>
      </c>
      <c r="B78" s="13">
        <f t="shared" si="0"/>
      </c>
      <c r="C78" s="14">
        <f>IF(C77&gt;C$12,C77,IF(A77="T",C77+1,IF((DATE(YEAR(C77),MONTH(C77)+C$10,DAY(C77)))&lt;C$12,(DATE(YEAR(C77),MONTH(C77)+C$10,DAY(C77))),C$12)))</f>
        <v>42371</v>
      </c>
      <c r="D78" s="14"/>
      <c r="E78" s="15">
        <f>IF(A78="I",C$4*C$6*(_XLL.FRAZIONE.ANNO(C77,C78,C$14))*(1-C$7),IF(A78="R",IF(A77="I",C$4*C$6*(_XLL.FRAZIONE.ANNO(C77,C$12,C$14))*(1-C$7),IF(A78="R",IF(A77="Q",C$4*C$6*(_XLL.FRAZIONE.ANNO(C$11,C78,C$14))*(1-C$7)))),IF(A78="C",C$4*C$13/100,IF(A78="T",-(C$13-C$5)*C$4/100*C$7,0))))</f>
        <v>0</v>
      </c>
      <c r="F78" s="15"/>
      <c r="G78" s="15"/>
      <c r="H78" s="15"/>
      <c r="I78" s="13" t="str">
        <f>IF(A78&lt;&gt;"",C78-$C$20," ")</f>
        <v> </v>
      </c>
      <c r="J78" s="31">
        <f>IF(A78&lt;&gt;"",E78/(1+$M$39)^(I78/365),"")</f>
      </c>
    </row>
    <row r="79" spans="1:10" s="13" customFormat="1" ht="11.25">
      <c r="A79" s="12">
        <f>IF(A78="I",IF(C79&lt;C$12,"I","R"),IF(A78="R","C",IF(A78="C","T",IF(A78="T","",""))))</f>
      </c>
      <c r="B79" s="13">
        <f t="shared" si="0"/>
      </c>
      <c r="C79" s="14">
        <f>IF(C78&gt;C$12,C78,IF(A78="T",C78+1,IF((DATE(YEAR(C78),MONTH(C78)+C$10,DAY(C78)))&lt;C$12,(DATE(YEAR(C78),MONTH(C78)+C$10,DAY(C78))),C$12)))</f>
        <v>42371</v>
      </c>
      <c r="D79" s="14"/>
      <c r="E79" s="15">
        <f>IF(A79="I",C$4*C$6*(_XLL.FRAZIONE.ANNO(C78,C79,C$14))*(1-C$7),IF(A79="R",IF(A78="I",C$4*C$6*(_XLL.FRAZIONE.ANNO(C78,C$12,C$14))*(1-C$7),IF(A79="R",IF(A78="Q",C$4*C$6*(_XLL.FRAZIONE.ANNO(C$11,C79,C$14))*(1-C$7)))),IF(A79="C",C$4*C$13/100,IF(A79="T",-(C$13-C$5)*C$4/100*C$7,0))))</f>
        <v>0</v>
      </c>
      <c r="F79" s="15"/>
      <c r="G79" s="15"/>
      <c r="H79" s="15"/>
      <c r="I79" s="13" t="str">
        <f>IF(A79&lt;&gt;"",C79-$C$20," ")</f>
        <v> </v>
      </c>
      <c r="J79" s="31">
        <f>IF(A79&lt;&gt;"",E79/(1+$M$39)^(I79/365),"")</f>
      </c>
    </row>
    <row r="80" spans="1:10" s="13" customFormat="1" ht="11.25">
      <c r="A80" s="12">
        <f>IF(A79="I",IF(C80&lt;C$12,"I","R"),IF(A79="R","C",IF(A79="C","T",IF(A79="T","",""))))</f>
      </c>
      <c r="B80" s="13">
        <f t="shared" si="0"/>
      </c>
      <c r="C80" s="14">
        <f>IF(C79&gt;C$12,C79,IF(A79="T",C79+1,IF((DATE(YEAR(C79),MONTH(C79)+C$10,DAY(C79)))&lt;C$12,(DATE(YEAR(C79),MONTH(C79)+C$10,DAY(C79))),C$12)))</f>
        <v>42371</v>
      </c>
      <c r="D80" s="14"/>
      <c r="E80" s="15">
        <f>IF(A80="I",C$4*C$6*(_XLL.FRAZIONE.ANNO(C79,C80,C$14))*(1-C$7),IF(A80="R",IF(A79="I",C$4*C$6*(_XLL.FRAZIONE.ANNO(C79,C$12,C$14))*(1-C$7),IF(A80="R",IF(A79="Q",C$4*C$6*(_XLL.FRAZIONE.ANNO(C$11,C80,C$14))*(1-C$7)))),IF(A80="C",C$4*C$13/100,IF(A80="T",-(C$13-C$5)*C$4/100*C$7,0))))</f>
        <v>0</v>
      </c>
      <c r="F80" s="15"/>
      <c r="G80" s="15"/>
      <c r="H80" s="15"/>
      <c r="I80" s="13" t="str">
        <f>IF(A80&lt;&gt;"",C80-$C$20," ")</f>
        <v> </v>
      </c>
      <c r="J80" s="31">
        <f>IF(A80&lt;&gt;"",E80/(1+$M$39)^(I80/365),"")</f>
      </c>
    </row>
    <row r="81" spans="1:10" s="13" customFormat="1" ht="11.25">
      <c r="A81" s="12">
        <f>IF(A80="I",IF(C81&lt;C$12,"I","R"),IF(A80="R","C",IF(A80="C","T",IF(A80="T","",""))))</f>
      </c>
      <c r="B81" s="13">
        <f t="shared" si="0"/>
      </c>
      <c r="C81" s="14">
        <f>IF(C80&gt;C$12,C80,IF(A80="T",C80+1,IF((DATE(YEAR(C80),MONTH(C80)+C$10,DAY(C80)))&lt;C$12,(DATE(YEAR(C80),MONTH(C80)+C$10,DAY(C80))),C$12)))</f>
        <v>42371</v>
      </c>
      <c r="D81" s="14"/>
      <c r="E81" s="15">
        <f>IF(A81="I",C$4*C$6*(_XLL.FRAZIONE.ANNO(C80,C81,C$14))*(1-C$7),IF(A81="R",IF(A80="I",C$4*C$6*(_XLL.FRAZIONE.ANNO(C80,C$12,C$14))*(1-C$7),IF(A81="R",IF(A80="Q",C$4*C$6*(_XLL.FRAZIONE.ANNO(C$11,C81,C$14))*(1-C$7)))),IF(A81="C",C$4*C$13/100,IF(A81="T",-(C$13-C$5)*C$4/100*C$7,0))))</f>
        <v>0</v>
      </c>
      <c r="F81" s="15"/>
      <c r="G81" s="15"/>
      <c r="H81" s="15"/>
      <c r="I81" s="13" t="str">
        <f>IF(A81&lt;&gt;"",C81-$C$20," ")</f>
        <v> </v>
      </c>
      <c r="J81" s="31">
        <f>IF(A81&lt;&gt;"",E81/(1+$M$39)^(I81/365),"")</f>
      </c>
    </row>
    <row r="82" spans="1:10" s="13" customFormat="1" ht="11.25">
      <c r="A82" s="12">
        <f>IF(A81="I",IF(C82&lt;C$12,"I","R"),IF(A81="R","C",IF(A81="C","T",IF(A81="T","",""))))</f>
      </c>
      <c r="B82" s="13">
        <f t="shared" si="0"/>
      </c>
      <c r="C82" s="14">
        <f>IF(C81&gt;C$12,C81,IF(A81="T",C81+1,IF((DATE(YEAR(C81),MONTH(C81)+C$10,DAY(C81)))&lt;C$12,(DATE(YEAR(C81),MONTH(C81)+C$10,DAY(C81))),C$12)))</f>
        <v>42371</v>
      </c>
      <c r="D82" s="14"/>
      <c r="E82" s="15">
        <f>IF(A82="I",C$4*C$6*(_XLL.FRAZIONE.ANNO(C81,C82,C$14))*(1-C$7),IF(A82="R",IF(A81="I",C$4*C$6*(_XLL.FRAZIONE.ANNO(C81,C$12,C$14))*(1-C$7),IF(A82="R",IF(A81="Q",C$4*C$6*(_XLL.FRAZIONE.ANNO(C$11,C82,C$14))*(1-C$7)))),IF(A82="C",C$4*C$13/100,IF(A82="T",-(C$13-C$5)*C$4/100*C$7,0))))</f>
        <v>0</v>
      </c>
      <c r="F82" s="15"/>
      <c r="G82" s="15"/>
      <c r="H82" s="15"/>
      <c r="I82" s="13" t="str">
        <f>IF(A82&lt;&gt;"",C82-$C$20," ")</f>
        <v> </v>
      </c>
      <c r="J82" s="31">
        <f>IF(A82&lt;&gt;"",E82/(1+$M$39)^(I82/365),"")</f>
      </c>
    </row>
    <row r="83" spans="1:10" s="13" customFormat="1" ht="11.25">
      <c r="A83" s="12">
        <f>IF(A82="I",IF(C83&lt;C$12,"I","R"),IF(A82="R","C",IF(A82="C","T",IF(A82="T","",""))))</f>
      </c>
      <c r="B83" s="13">
        <f t="shared" si="0"/>
      </c>
      <c r="C83" s="14">
        <f>IF(C82&gt;C$12,C82,IF(A82="T",C82+1,IF((DATE(YEAR(C82),MONTH(C82)+C$10,DAY(C82)))&lt;C$12,(DATE(YEAR(C82),MONTH(C82)+C$10,DAY(C82))),C$12)))</f>
        <v>42371</v>
      </c>
      <c r="D83" s="14"/>
      <c r="E83" s="15">
        <f>IF(A83="I",C$4*C$6*(_XLL.FRAZIONE.ANNO(C82,C83,C$14))*(1-C$7),IF(A83="R",IF(A82="I",C$4*C$6*(_XLL.FRAZIONE.ANNO(C82,C$12,C$14))*(1-C$7),IF(A83="R",IF(A82="Q",C$4*C$6*(_XLL.FRAZIONE.ANNO(C$11,C83,C$14))*(1-C$7)))),IF(A83="C",C$4*C$13/100,IF(A83="T",-(C$13-C$5)*C$4/100*C$7,0))))</f>
        <v>0</v>
      </c>
      <c r="F83" s="15"/>
      <c r="G83" s="15"/>
      <c r="H83" s="15"/>
      <c r="I83" s="13" t="str">
        <f>IF(A83&lt;&gt;"",C83-$C$20," ")</f>
        <v> </v>
      </c>
      <c r="J83" s="31">
        <f>IF(A83&lt;&gt;"",E83/(1+$M$39)^(I83/365),"")</f>
      </c>
    </row>
    <row r="84" spans="1:10" s="13" customFormat="1" ht="11.25">
      <c r="A84" s="12">
        <f>IF(A83="I",IF(C84&lt;C$12,"I","R"),IF(A83="R","C",IF(A83="C","T",IF(A83="T","",""))))</f>
      </c>
      <c r="B84" s="13">
        <f t="shared" si="0"/>
      </c>
      <c r="C84" s="14">
        <f>IF(C83&gt;C$12,C83,IF(A83="T",C83+1,IF((DATE(YEAR(C83),MONTH(C83)+C$10,DAY(C83)))&lt;C$12,(DATE(YEAR(C83),MONTH(C83)+C$10,DAY(C83))),C$12)))</f>
        <v>42371</v>
      </c>
      <c r="D84" s="14"/>
      <c r="E84" s="15">
        <f>IF(A84="I",C$4*C$6*(_XLL.FRAZIONE.ANNO(C83,C84,C$14))*(1-C$7),IF(A84="R",IF(A83="I",C$4*C$6*(_XLL.FRAZIONE.ANNO(C83,C$12,C$14))*(1-C$7),IF(A84="R",IF(A83="Q",C$4*C$6*(_XLL.FRAZIONE.ANNO(C$11,C84,C$14))*(1-C$7)))),IF(A84="C",C$4*C$13/100,IF(A84="T",-(C$13-C$5)*C$4/100*C$7,0))))</f>
        <v>0</v>
      </c>
      <c r="F84" s="15"/>
      <c r="G84" s="15"/>
      <c r="H84" s="15"/>
      <c r="I84" s="13" t="str">
        <f>IF(A84&lt;&gt;"",C84-$C$20," ")</f>
        <v> </v>
      </c>
      <c r="J84" s="31">
        <f>IF(A84&lt;&gt;"",E84/(1+$M$39)^(I84/365),"")</f>
      </c>
    </row>
    <row r="85" spans="1:10" s="13" customFormat="1" ht="11.25">
      <c r="A85" s="12">
        <f>IF(A84="I",IF(C85&lt;C$12,"I","R"),IF(A84="R","C",IF(A84="C","T",IF(A84="T","",""))))</f>
      </c>
      <c r="B85" s="13">
        <f t="shared" si="0"/>
      </c>
      <c r="C85" s="14">
        <f>IF(C84&gt;C$12,C84,IF(A84="T",C84+1,IF((DATE(YEAR(C84),MONTH(C84)+C$10,DAY(C84)))&lt;C$12,(DATE(YEAR(C84),MONTH(C84)+C$10,DAY(C84))),C$12)))</f>
        <v>42371</v>
      </c>
      <c r="D85" s="14"/>
      <c r="E85" s="15">
        <f>IF(A85="I",C$4*C$6*(_XLL.FRAZIONE.ANNO(C84,C85,C$14))*(1-C$7),IF(A85="R",IF(A84="I",C$4*C$6*(_XLL.FRAZIONE.ANNO(C84,C$12,C$14))*(1-C$7),IF(A85="R",IF(A84="Q",C$4*C$6*(_XLL.FRAZIONE.ANNO(C$11,C85,C$14))*(1-C$7)))),IF(A85="C",C$4*C$13/100,IF(A85="T",-(C$13-C$5)*C$4/100*C$7,0))))</f>
        <v>0</v>
      </c>
      <c r="F85" s="15"/>
      <c r="G85" s="15"/>
      <c r="H85" s="15"/>
      <c r="I85" s="13" t="str">
        <f>IF(A85&lt;&gt;"",C85-$C$20," ")</f>
        <v> </v>
      </c>
      <c r="J85" s="31">
        <f>IF(A85&lt;&gt;"",E85/(1+$M$39)^(I85/365),"")</f>
      </c>
    </row>
    <row r="86" spans="1:10" s="13" customFormat="1" ht="11.25">
      <c r="A86" s="12">
        <f>IF(A85="I",IF(C86&lt;C$12,"I","R"),IF(A85="R","C",IF(A85="C","T",IF(A85="T","",""))))</f>
      </c>
      <c r="B86" s="13">
        <f t="shared" si="0"/>
      </c>
      <c r="C86" s="14">
        <f>IF(C85&gt;C$12,C85,IF(A85="T",C85+1,IF((DATE(YEAR(C85),MONTH(C85)+C$10,DAY(C85)))&lt;C$12,(DATE(YEAR(C85),MONTH(C85)+C$10,DAY(C85))),C$12)))</f>
        <v>42371</v>
      </c>
      <c r="D86" s="14"/>
      <c r="E86" s="15">
        <f>IF(A86="I",C$4*C$6*(_XLL.FRAZIONE.ANNO(C85,C86,C$14))*(1-C$7),IF(A86="R",IF(A85="I",C$4*C$6*(_XLL.FRAZIONE.ANNO(C85,C$12,C$14))*(1-C$7),IF(A86="R",IF(A85="Q",C$4*C$6*(_XLL.FRAZIONE.ANNO(C$11,C86,C$14))*(1-C$7)))),IF(A86="C",C$4*C$13/100,IF(A86="T",-(C$13-C$5)*C$4/100*C$7,0))))</f>
        <v>0</v>
      </c>
      <c r="F86" s="15"/>
      <c r="G86" s="15"/>
      <c r="H86" s="15"/>
      <c r="I86" s="13" t="str">
        <f>IF(A86&lt;&gt;"",C86-$C$20," ")</f>
        <v> </v>
      </c>
      <c r="J86" s="31">
        <f>IF(A86&lt;&gt;"",E86/(1+$M$39)^(I86/365),"")</f>
      </c>
    </row>
    <row r="87" spans="1:10" s="13" customFormat="1" ht="11.25">
      <c r="A87" s="12">
        <f>IF(A86="I",IF(C87&lt;C$12,"I","R"),IF(A86="R","C",IF(A86="C","T",IF(A86="T","",""))))</f>
      </c>
      <c r="B87" s="13">
        <f t="shared" si="0"/>
      </c>
      <c r="C87" s="14">
        <f>IF(C86&gt;C$12,C86,IF(A86="T",C86+1,IF((DATE(YEAR(C86),MONTH(C86)+C$10,DAY(C86)))&lt;C$12,(DATE(YEAR(C86),MONTH(C86)+C$10,DAY(C86))),C$12)))</f>
        <v>42371</v>
      </c>
      <c r="D87" s="14"/>
      <c r="E87" s="15">
        <f>IF(A87="I",C$4*C$6*(_XLL.FRAZIONE.ANNO(C86,C87,C$14))*(1-C$7),IF(A87="R",IF(A86="I",C$4*C$6*(_XLL.FRAZIONE.ANNO(C86,C$12,C$14))*(1-C$7),IF(A87="R",IF(A86="Q",C$4*C$6*(_XLL.FRAZIONE.ANNO(C$11,C87,C$14))*(1-C$7)))),IF(A87="C",C$4*C$13/100,IF(A87="T",-(C$13-C$5)*C$4/100*C$7,0))))</f>
        <v>0</v>
      </c>
      <c r="F87" s="15"/>
      <c r="G87" s="15"/>
      <c r="H87" s="15"/>
      <c r="I87" s="13" t="str">
        <f>IF(A87&lt;&gt;"",C87-$C$20," ")</f>
        <v> </v>
      </c>
      <c r="J87" s="31">
        <f>IF(A87&lt;&gt;"",E87/(1+$M$39)^(I87/365),"")</f>
      </c>
    </row>
    <row r="88" spans="1:10" s="13" customFormat="1" ht="11.25">
      <c r="A88" s="12">
        <f>IF(A87="I",IF(C88&lt;C$12,"I","R"),IF(A87="R","C",IF(A87="C","T",IF(A87="T","",""))))</f>
      </c>
      <c r="B88" s="13">
        <f aca="true" t="shared" si="1" ref="B88:B151">IF(A88="I","Cedola netta",IF(A88="R","Interessi maturati a data scadenza",IF(A88="C","Capitale",IF(A88="T","Tassazione capital gain",""))))</f>
      </c>
      <c r="C88" s="14">
        <f>IF(C87&gt;C$12,C87,IF(A87="T",C87+1,IF((DATE(YEAR(C87),MONTH(C87)+C$10,DAY(C87)))&lt;C$12,(DATE(YEAR(C87),MONTH(C87)+C$10,DAY(C87))),C$12)))</f>
        <v>42371</v>
      </c>
      <c r="D88" s="14"/>
      <c r="E88" s="15">
        <f>IF(A88="I",C$4*C$6*(_XLL.FRAZIONE.ANNO(C87,C88,C$14))*(1-C$7),IF(A88="R",IF(A87="I",C$4*C$6*(_XLL.FRAZIONE.ANNO(C87,C$12,C$14))*(1-C$7),IF(A88="R",IF(A87="Q",C$4*C$6*(_XLL.FRAZIONE.ANNO(C$11,C88,C$14))*(1-C$7)))),IF(A88="C",C$4*C$13/100,IF(A88="T",-(C$13-C$5)*C$4/100*C$7,0))))</f>
        <v>0</v>
      </c>
      <c r="F88" s="15"/>
      <c r="G88" s="15"/>
      <c r="H88" s="15"/>
      <c r="I88" s="13" t="str">
        <f>IF(A88&lt;&gt;"",C88-$C$20," ")</f>
        <v> </v>
      </c>
      <c r="J88" s="31">
        <f>IF(A88&lt;&gt;"",E88/(1+$M$39)^(I88/365),"")</f>
      </c>
    </row>
    <row r="89" spans="1:10" s="13" customFormat="1" ht="11.25">
      <c r="A89" s="12">
        <f>IF(A88="I",IF(C89&lt;C$12,"I","R"),IF(A88="R","C",IF(A88="C","T",IF(A88="T","",""))))</f>
      </c>
      <c r="B89" s="13">
        <f t="shared" si="1"/>
      </c>
      <c r="C89" s="14">
        <f>IF(C88&gt;C$12,C88,IF(A88="T",C88+1,IF((DATE(YEAR(C88),MONTH(C88)+C$10,DAY(C88)))&lt;C$12,(DATE(YEAR(C88),MONTH(C88)+C$10,DAY(C88))),C$12)))</f>
        <v>42371</v>
      </c>
      <c r="D89" s="14"/>
      <c r="E89" s="15">
        <f>IF(A89="I",C$4*C$6*(_XLL.FRAZIONE.ANNO(C88,C89,C$14))*(1-C$7),IF(A89="R",IF(A88="I",C$4*C$6*(_XLL.FRAZIONE.ANNO(C88,C$12,C$14))*(1-C$7),IF(A89="R",IF(A88="Q",C$4*C$6*(_XLL.FRAZIONE.ANNO(C$11,C89,C$14))*(1-C$7)))),IF(A89="C",C$4*C$13/100,IF(A89="T",-(C$13-C$5)*C$4/100*C$7,0))))</f>
        <v>0</v>
      </c>
      <c r="F89" s="15"/>
      <c r="G89" s="15"/>
      <c r="H89" s="15"/>
      <c r="I89" s="13" t="str">
        <f>IF(A89&lt;&gt;"",C89-$C$20," ")</f>
        <v> </v>
      </c>
      <c r="J89" s="31">
        <f>IF(A89&lt;&gt;"",E89/(1+$M$39)^(I89/365),"")</f>
      </c>
    </row>
    <row r="90" spans="1:10" s="13" customFormat="1" ht="11.25">
      <c r="A90" s="12">
        <f>IF(A89="I",IF(C90&lt;C$12,"I","R"),IF(A89="R","C",IF(A89="C","T",IF(A89="T","",""))))</f>
      </c>
      <c r="B90" s="13">
        <f t="shared" si="1"/>
      </c>
      <c r="C90" s="14">
        <f>IF(C89&gt;C$12,C89,IF(A89="T",C89+1,IF((DATE(YEAR(C89),MONTH(C89)+C$10,DAY(C89)))&lt;C$12,(DATE(YEAR(C89),MONTH(C89)+C$10,DAY(C89))),C$12)))</f>
        <v>42371</v>
      </c>
      <c r="D90" s="14"/>
      <c r="E90" s="15">
        <f>IF(A90="I",C$4*C$6*(_XLL.FRAZIONE.ANNO(C89,C90,C$14))*(1-C$7),IF(A90="R",IF(A89="I",C$4*C$6*(_XLL.FRAZIONE.ANNO(C89,C$12,C$14))*(1-C$7),IF(A90="R",IF(A89="Q",C$4*C$6*(_XLL.FRAZIONE.ANNO(C$11,C90,C$14))*(1-C$7)))),IF(A90="C",C$4*C$13/100,IF(A90="T",-(C$13-C$5)*C$4/100*C$7,0))))</f>
        <v>0</v>
      </c>
      <c r="F90" s="15"/>
      <c r="G90" s="15"/>
      <c r="H90" s="15"/>
      <c r="I90" s="13" t="str">
        <f>IF(A90&lt;&gt;"",C90-$C$20," ")</f>
        <v> </v>
      </c>
      <c r="J90" s="31">
        <f>IF(A90&lt;&gt;"",E90/(1+$M$39)^(I90/365),"")</f>
      </c>
    </row>
    <row r="91" spans="1:10" s="13" customFormat="1" ht="11.25">
      <c r="A91" s="12">
        <f>IF(A90="I",IF(C91&lt;C$12,"I","R"),IF(A90="R","C",IF(A90="C","T",IF(A90="T","",""))))</f>
      </c>
      <c r="B91" s="13">
        <f t="shared" si="1"/>
      </c>
      <c r="C91" s="14">
        <f>IF(C90&gt;C$12,C90,IF(A90="T",C90+1,IF((DATE(YEAR(C90),MONTH(C90)+C$10,DAY(C90)))&lt;C$12,(DATE(YEAR(C90),MONTH(C90)+C$10,DAY(C90))),C$12)))</f>
        <v>42371</v>
      </c>
      <c r="D91" s="14"/>
      <c r="E91" s="15">
        <f>IF(A91="I",C$4*C$6*(_XLL.FRAZIONE.ANNO(C90,C91,C$14))*(1-C$7),IF(A91="R",IF(A90="I",C$4*C$6*(_XLL.FRAZIONE.ANNO(C90,C$12,C$14))*(1-C$7),IF(A91="R",IF(A90="Q",C$4*C$6*(_XLL.FRAZIONE.ANNO(C$11,C91,C$14))*(1-C$7)))),IF(A91="C",C$4*C$13/100,IF(A91="T",-(C$13-C$5)*C$4/100*C$7,0))))</f>
        <v>0</v>
      </c>
      <c r="F91" s="15"/>
      <c r="G91" s="15"/>
      <c r="H91" s="15"/>
      <c r="I91" s="13" t="str">
        <f>IF(A91&lt;&gt;"",C91-$C$20," ")</f>
        <v> </v>
      </c>
      <c r="J91" s="31">
        <f>IF(A91&lt;&gt;"",E91/(1+$M$39)^(I91/365),"")</f>
      </c>
    </row>
    <row r="92" spans="1:10" s="13" customFormat="1" ht="11.25">
      <c r="A92" s="12">
        <f>IF(A91="I",IF(C92&lt;C$12,"I","R"),IF(A91="R","C",IF(A91="C","T",IF(A91="T","",""))))</f>
      </c>
      <c r="B92" s="13">
        <f t="shared" si="1"/>
      </c>
      <c r="C92" s="14">
        <f>IF(C91&gt;C$12,C91,IF(A91="T",C91+1,IF((DATE(YEAR(C91),MONTH(C91)+C$10,DAY(C91)))&lt;C$12,(DATE(YEAR(C91),MONTH(C91)+C$10,DAY(C91))),C$12)))</f>
        <v>42371</v>
      </c>
      <c r="D92" s="14"/>
      <c r="E92" s="15">
        <f>IF(A92="I",C$4*C$6*(_XLL.FRAZIONE.ANNO(C91,C92,C$14))*(1-C$7),IF(A92="R",IF(A91="I",C$4*C$6*(_XLL.FRAZIONE.ANNO(C91,C$12,C$14))*(1-C$7),IF(A92="R",IF(A91="Q",C$4*C$6*(_XLL.FRAZIONE.ANNO(C$11,C92,C$14))*(1-C$7)))),IF(A92="C",C$4*C$13/100,IF(A92="T",-(C$13-C$5)*C$4/100*C$7,0))))</f>
        <v>0</v>
      </c>
      <c r="F92" s="15"/>
      <c r="G92" s="15"/>
      <c r="H92" s="15"/>
      <c r="I92" s="13" t="str">
        <f>IF(A92&lt;&gt;"",C92-$C$20," ")</f>
        <v> </v>
      </c>
      <c r="J92" s="31">
        <f>IF(A92&lt;&gt;"",E92/(1+$M$39)^(I92/365),"")</f>
      </c>
    </row>
    <row r="93" spans="1:10" s="13" customFormat="1" ht="11.25">
      <c r="A93" s="12">
        <f>IF(A92="I",IF(C93&lt;C$12,"I","R"),IF(A92="R","C",IF(A92="C","T",IF(A92="T","",""))))</f>
      </c>
      <c r="B93" s="13">
        <f t="shared" si="1"/>
      </c>
      <c r="C93" s="14">
        <f>IF(C92&gt;C$12,C92,IF(A92="T",C92+1,IF((DATE(YEAR(C92),MONTH(C92)+C$10,DAY(C92)))&lt;C$12,(DATE(YEAR(C92),MONTH(C92)+C$10,DAY(C92))),C$12)))</f>
        <v>42371</v>
      </c>
      <c r="D93" s="14"/>
      <c r="E93" s="15">
        <f>IF(A93="I",C$4*C$6*(_XLL.FRAZIONE.ANNO(C92,C93,C$14))*(1-C$7),IF(A93="R",IF(A92="I",C$4*C$6*(_XLL.FRAZIONE.ANNO(C92,C$12,C$14))*(1-C$7),IF(A93="R",IF(A92="Q",C$4*C$6*(_XLL.FRAZIONE.ANNO(C$11,C93,C$14))*(1-C$7)))),IF(A93="C",C$4*C$13/100,IF(A93="T",-(C$13-C$5)*C$4/100*C$7,0))))</f>
        <v>0</v>
      </c>
      <c r="F93" s="15"/>
      <c r="G93" s="15"/>
      <c r="H93" s="15"/>
      <c r="I93" s="13" t="str">
        <f>IF(A93&lt;&gt;"",C93-$C$20," ")</f>
        <v> </v>
      </c>
      <c r="J93" s="31">
        <f>IF(A93&lt;&gt;"",E93/(1+$M$39)^(I93/365),"")</f>
      </c>
    </row>
    <row r="94" spans="1:10" s="13" customFormat="1" ht="11.25">
      <c r="A94" s="12">
        <f>IF(A93="I",IF(C94&lt;C$12,"I","R"),IF(A93="R","C",IF(A93="C","T",IF(A93="T","",""))))</f>
      </c>
      <c r="B94" s="13">
        <f t="shared" si="1"/>
      </c>
      <c r="C94" s="14">
        <f>IF(C93&gt;C$12,C93,IF(A93="T",C93+1,IF((DATE(YEAR(C93),MONTH(C93)+C$10,DAY(C93)))&lt;C$12,(DATE(YEAR(C93),MONTH(C93)+C$10,DAY(C93))),C$12)))</f>
        <v>42371</v>
      </c>
      <c r="D94" s="14"/>
      <c r="E94" s="15">
        <f>IF(A94="I",C$4*C$6*(_XLL.FRAZIONE.ANNO(C93,C94,C$14))*(1-C$7),IF(A94="R",IF(A93="I",C$4*C$6*(_XLL.FRAZIONE.ANNO(C93,C$12,C$14))*(1-C$7),IF(A94="R",IF(A93="Q",C$4*C$6*(_XLL.FRAZIONE.ANNO(C$11,C94,C$14))*(1-C$7)))),IF(A94="C",C$4*C$13/100,IF(A94="T",-(C$13-C$5)*C$4/100*C$7,0))))</f>
        <v>0</v>
      </c>
      <c r="F94" s="15"/>
      <c r="G94" s="15"/>
      <c r="H94" s="15"/>
      <c r="I94" s="13" t="str">
        <f>IF(A94&lt;&gt;"",C94-$C$20," ")</f>
        <v> </v>
      </c>
      <c r="J94" s="31">
        <f>IF(A94&lt;&gt;"",E94/(1+$M$39)^(I94/365),"")</f>
      </c>
    </row>
    <row r="95" spans="1:10" s="13" customFormat="1" ht="11.25">
      <c r="A95" s="12">
        <f>IF(A94="I",IF(C95&lt;C$12,"I","R"),IF(A94="R","C",IF(A94="C","T",IF(A94="T","",""))))</f>
      </c>
      <c r="B95" s="13">
        <f t="shared" si="1"/>
      </c>
      <c r="C95" s="14">
        <f>IF(C94&gt;C$12,C94,IF(A94="T",C94+1,IF((DATE(YEAR(C94),MONTH(C94)+C$10,DAY(C94)))&lt;C$12,(DATE(YEAR(C94),MONTH(C94)+C$10,DAY(C94))),C$12)))</f>
        <v>42371</v>
      </c>
      <c r="D95" s="14"/>
      <c r="E95" s="15">
        <f>IF(A95="I",C$4*C$6*(_XLL.FRAZIONE.ANNO(C94,C95,C$14))*(1-C$7),IF(A95="R",IF(A94="I",C$4*C$6*(_XLL.FRAZIONE.ANNO(C94,C$12,C$14))*(1-C$7),IF(A95="R",IF(A94="Q",C$4*C$6*(_XLL.FRAZIONE.ANNO(C$11,C95,C$14))*(1-C$7)))),IF(A95="C",C$4*C$13/100,IF(A95="T",-(C$13-C$5)*C$4/100*C$7,0))))</f>
        <v>0</v>
      </c>
      <c r="F95" s="15"/>
      <c r="G95" s="15"/>
      <c r="H95" s="15"/>
      <c r="I95" s="13" t="str">
        <f>IF(A95&lt;&gt;"",C95-$C$20," ")</f>
        <v> </v>
      </c>
      <c r="J95" s="31">
        <f>IF(A95&lt;&gt;"",E95/(1+$M$39)^(I95/365),"")</f>
      </c>
    </row>
    <row r="96" spans="1:10" s="13" customFormat="1" ht="11.25">
      <c r="A96" s="12">
        <f>IF(A95="I",IF(C96&lt;C$12,"I","R"),IF(A95="R","C",IF(A95="C","T",IF(A95="T","",""))))</f>
      </c>
      <c r="B96" s="13">
        <f t="shared" si="1"/>
      </c>
      <c r="C96" s="14">
        <f>IF(C95&gt;C$12,C95,IF(A95="T",C95+1,IF((DATE(YEAR(C95),MONTH(C95)+C$10,DAY(C95)))&lt;C$12,(DATE(YEAR(C95),MONTH(C95)+C$10,DAY(C95))),C$12)))</f>
        <v>42371</v>
      </c>
      <c r="D96" s="14"/>
      <c r="E96" s="15">
        <f>IF(A96="I",C$4*C$6*(_XLL.FRAZIONE.ANNO(C95,C96,C$14))*(1-C$7),IF(A96="R",IF(A95="I",C$4*C$6*(_XLL.FRAZIONE.ANNO(C95,C$12,C$14))*(1-C$7),IF(A96="R",IF(A95="Q",C$4*C$6*(_XLL.FRAZIONE.ANNO(C$11,C96,C$14))*(1-C$7)))),IF(A96="C",C$4*C$13/100,IF(A96="T",-(C$13-C$5)*C$4/100*C$7,0))))</f>
        <v>0</v>
      </c>
      <c r="F96" s="15"/>
      <c r="G96" s="15"/>
      <c r="H96" s="15"/>
      <c r="I96" s="13" t="str">
        <f>IF(A96&lt;&gt;"",C96-$C$20," ")</f>
        <v> </v>
      </c>
      <c r="J96" s="31">
        <f>IF(A96&lt;&gt;"",E96/(1+$M$39)^(I96/365),"")</f>
      </c>
    </row>
    <row r="97" spans="1:10" s="13" customFormat="1" ht="11.25">
      <c r="A97" s="12">
        <f>IF(A96="I",IF(C97&lt;C$12,"I","R"),IF(A96="R","C",IF(A96="C","T",IF(A96="T","",""))))</f>
      </c>
      <c r="B97" s="13">
        <f t="shared" si="1"/>
      </c>
      <c r="C97" s="14">
        <f>IF(C96&gt;C$12,C96,IF(A96="T",C96+1,IF((DATE(YEAR(C96),MONTH(C96)+C$10,DAY(C96)))&lt;C$12,(DATE(YEAR(C96),MONTH(C96)+C$10,DAY(C96))),C$12)))</f>
        <v>42371</v>
      </c>
      <c r="D97" s="14"/>
      <c r="E97" s="15">
        <f>IF(A97="I",C$4*C$6*(_XLL.FRAZIONE.ANNO(C96,C97,C$14))*(1-C$7),IF(A97="R",IF(A96="I",C$4*C$6*(_XLL.FRAZIONE.ANNO(C96,C$12,C$14))*(1-C$7),IF(A97="R",IF(A96="Q",C$4*C$6*(_XLL.FRAZIONE.ANNO(C$11,C97,C$14))*(1-C$7)))),IF(A97="C",C$4*C$13/100,IF(A97="T",-(C$13-C$5)*C$4/100*C$7,0))))</f>
        <v>0</v>
      </c>
      <c r="F97" s="15"/>
      <c r="G97" s="15"/>
      <c r="H97" s="15"/>
      <c r="I97" s="13" t="str">
        <f>IF(A97&lt;&gt;"",C97-$C$20," ")</f>
        <v> </v>
      </c>
      <c r="J97" s="31">
        <f>IF(A97&lt;&gt;"",E97/(1+$M$39)^(I97/365),"")</f>
      </c>
    </row>
    <row r="98" spans="1:10" s="13" customFormat="1" ht="11.25">
      <c r="A98" s="12">
        <f>IF(A97="I",IF(C98&lt;C$12,"I","R"),IF(A97="R","C",IF(A97="C","T",IF(A97="T","",""))))</f>
      </c>
      <c r="B98" s="13">
        <f t="shared" si="1"/>
      </c>
      <c r="C98" s="14">
        <f>IF(C97&gt;C$12,C97,IF(A97="T",C97+1,IF((DATE(YEAR(C97),MONTH(C97)+C$10,DAY(C97)))&lt;C$12,(DATE(YEAR(C97),MONTH(C97)+C$10,DAY(C97))),C$12)))</f>
        <v>42371</v>
      </c>
      <c r="D98" s="14"/>
      <c r="E98" s="15">
        <f>IF(A98="I",C$4*C$6*(_XLL.FRAZIONE.ANNO(C97,C98,C$14))*(1-C$7),IF(A98="R",IF(A97="I",C$4*C$6*(_XLL.FRAZIONE.ANNO(C97,C$12,C$14))*(1-C$7),IF(A98="R",IF(A97="Q",C$4*C$6*(_XLL.FRAZIONE.ANNO(C$11,C98,C$14))*(1-C$7)))),IF(A98="C",C$4*C$13/100,IF(A98="T",-(C$13-C$5)*C$4/100*C$7,0))))</f>
        <v>0</v>
      </c>
      <c r="F98" s="15"/>
      <c r="G98" s="15"/>
      <c r="H98" s="15"/>
      <c r="I98" s="13" t="str">
        <f>IF(A98&lt;&gt;"",C98-$C$20," ")</f>
        <v> </v>
      </c>
      <c r="J98" s="31">
        <f>IF(A98&lt;&gt;"",E98/(1+$M$39)^(I98/365),"")</f>
      </c>
    </row>
    <row r="99" spans="1:10" s="13" customFormat="1" ht="11.25">
      <c r="A99" s="12">
        <f>IF(A98="I",IF(C99&lt;C$12,"I","R"),IF(A98="R","C",IF(A98="C","T",IF(A98="T","",""))))</f>
      </c>
      <c r="B99" s="13">
        <f t="shared" si="1"/>
      </c>
      <c r="C99" s="14">
        <f>IF(C98&gt;C$12,C98,IF(A98="T",C98+1,IF((DATE(YEAR(C98),MONTH(C98)+C$10,DAY(C98)))&lt;C$12,(DATE(YEAR(C98),MONTH(C98)+C$10,DAY(C98))),C$12)))</f>
        <v>42371</v>
      </c>
      <c r="D99" s="14"/>
      <c r="E99" s="15">
        <f>IF(A99="I",C$4*C$6*(_XLL.FRAZIONE.ANNO(C98,C99,C$14))*(1-C$7),IF(A99="R",IF(A98="I",C$4*C$6*(_XLL.FRAZIONE.ANNO(C98,C$12,C$14))*(1-C$7),IF(A99="R",IF(A98="Q",C$4*C$6*(_XLL.FRAZIONE.ANNO(C$11,C99,C$14))*(1-C$7)))),IF(A99="C",C$4*C$13/100,IF(A99="T",-(C$13-C$5)*C$4/100*C$7,0))))</f>
        <v>0</v>
      </c>
      <c r="F99" s="15"/>
      <c r="G99" s="15"/>
      <c r="H99" s="15"/>
      <c r="I99" s="13" t="str">
        <f>IF(A99&lt;&gt;"",C99-$C$20," ")</f>
        <v> </v>
      </c>
      <c r="J99" s="31">
        <f>IF(A99&lt;&gt;"",E99/(1+$M$39)^(I99/365),"")</f>
      </c>
    </row>
    <row r="100" spans="1:10" s="13" customFormat="1" ht="11.25">
      <c r="A100" s="12">
        <f>IF(A99="I",IF(C100&lt;C$12,"I","R"),IF(A99="R","C",IF(A99="C","T",IF(A99="T","",""))))</f>
      </c>
      <c r="B100" s="13">
        <f t="shared" si="1"/>
      </c>
      <c r="C100" s="14">
        <f>IF(C99&gt;C$12,C99,IF(A99="T",C99+1,IF((DATE(YEAR(C99),MONTH(C99)+C$10,DAY(C99)))&lt;C$12,(DATE(YEAR(C99),MONTH(C99)+C$10,DAY(C99))),C$12)))</f>
        <v>42371</v>
      </c>
      <c r="D100" s="14"/>
      <c r="E100" s="15">
        <f>IF(A100="I",C$4*C$6*(_XLL.FRAZIONE.ANNO(C99,C100,C$14))*(1-C$7),IF(A100="R",IF(A99="I",C$4*C$6*(_XLL.FRAZIONE.ANNO(C99,C$12,C$14))*(1-C$7),IF(A100="R",IF(A99="Q",C$4*C$6*(_XLL.FRAZIONE.ANNO(C$11,C100,C$14))*(1-C$7)))),IF(A100="C",C$4*C$13/100,IF(A100="T",-(C$13-C$5)*C$4/100*C$7,0))))</f>
        <v>0</v>
      </c>
      <c r="F100" s="15"/>
      <c r="G100" s="15"/>
      <c r="H100" s="15"/>
      <c r="I100" s="13" t="str">
        <f>IF(A100&lt;&gt;"",C100-$C$20," ")</f>
        <v> </v>
      </c>
      <c r="J100" s="31">
        <f>IF(A100&lt;&gt;"",E100/(1+$M$39)^(I100/365),"")</f>
      </c>
    </row>
    <row r="101" spans="1:10" s="13" customFormat="1" ht="11.25">
      <c r="A101" s="12">
        <f>IF(A100="I",IF(C101&lt;C$12,"I","R"),IF(A100="R","C",IF(A100="C","T",IF(A100="T","",""))))</f>
      </c>
      <c r="B101" s="13">
        <f t="shared" si="1"/>
      </c>
      <c r="C101" s="14">
        <f>IF(C100&gt;C$12,C100,IF(A100="T",C100+1,IF((DATE(YEAR(C100),MONTH(C100)+C$10,DAY(C100)))&lt;C$12,(DATE(YEAR(C100),MONTH(C100)+C$10,DAY(C100))),C$12)))</f>
        <v>42371</v>
      </c>
      <c r="D101" s="14"/>
      <c r="E101" s="15">
        <f>IF(A101="I",C$4*C$6*(_XLL.FRAZIONE.ANNO(C100,C101,C$14))*(1-C$7),IF(A101="R",IF(A100="I",C$4*C$6*(_XLL.FRAZIONE.ANNO(C100,C$12,C$14))*(1-C$7),IF(A101="R",IF(A100="Q",C$4*C$6*(_XLL.FRAZIONE.ANNO(C$11,C101,C$14))*(1-C$7)))),IF(A101="C",C$4*C$13/100,IF(A101="T",-(C$13-C$5)*C$4/100*C$7,0))))</f>
        <v>0</v>
      </c>
      <c r="F101" s="15"/>
      <c r="G101" s="15"/>
      <c r="H101" s="15"/>
      <c r="I101" s="13" t="str">
        <f>IF(A101&lt;&gt;"",C101-$C$20," ")</f>
        <v> </v>
      </c>
      <c r="J101" s="31">
        <f>IF(A101&lt;&gt;"",E101/(1+$M$39)^(I101/365),"")</f>
      </c>
    </row>
    <row r="102" spans="1:10" s="13" customFormat="1" ht="11.25">
      <c r="A102" s="12">
        <f>IF(A101="I",IF(C102&lt;C$12,"I","R"),IF(A101="R","C",IF(A101="C","T",IF(A101="T","",""))))</f>
      </c>
      <c r="B102" s="13">
        <f t="shared" si="1"/>
      </c>
      <c r="C102" s="14">
        <f>IF(C101&gt;C$12,C101,IF(A101="T",C101+1,IF((DATE(YEAR(C101),MONTH(C101)+C$10,DAY(C101)))&lt;C$12,(DATE(YEAR(C101),MONTH(C101)+C$10,DAY(C101))),C$12)))</f>
        <v>42371</v>
      </c>
      <c r="D102" s="14"/>
      <c r="E102" s="15">
        <f>IF(A102="I",C$4*C$6*(_XLL.FRAZIONE.ANNO(C101,C102,C$14))*(1-C$7),IF(A102="R",IF(A101="I",C$4*C$6*(_XLL.FRAZIONE.ANNO(C101,C$12,C$14))*(1-C$7),IF(A102="R",IF(A101="Q",C$4*C$6*(_XLL.FRAZIONE.ANNO(C$11,C102,C$14))*(1-C$7)))),IF(A102="C",C$4*C$13/100,IF(A102="T",-(C$13-C$5)*C$4/100*C$7,0))))</f>
        <v>0</v>
      </c>
      <c r="F102" s="15"/>
      <c r="G102" s="15"/>
      <c r="H102" s="15"/>
      <c r="I102" s="13" t="str">
        <f>IF(A102&lt;&gt;"",C102-$C$20," ")</f>
        <v> </v>
      </c>
      <c r="J102" s="31">
        <f>IF(A102&lt;&gt;"",E102/(1+$M$39)^(I102/365),"")</f>
      </c>
    </row>
    <row r="103" spans="1:10" s="13" customFormat="1" ht="11.25">
      <c r="A103" s="12">
        <f>IF(A102="I",IF(C103&lt;C$12,"I","R"),IF(A102="R","C",IF(A102="C","T",IF(A102="T","",""))))</f>
      </c>
      <c r="B103" s="13">
        <f t="shared" si="1"/>
      </c>
      <c r="C103" s="14">
        <f>IF(C102&gt;C$12,C102,IF(A102="T",C102+1,IF((DATE(YEAR(C102),MONTH(C102)+C$10,DAY(C102)))&lt;C$12,(DATE(YEAR(C102),MONTH(C102)+C$10,DAY(C102))),C$12)))</f>
        <v>42371</v>
      </c>
      <c r="D103" s="14"/>
      <c r="E103" s="15">
        <f>IF(A103="I",C$4*C$6*(_XLL.FRAZIONE.ANNO(C102,C103,C$14))*(1-C$7),IF(A103="R",IF(A102="I",C$4*C$6*(_XLL.FRAZIONE.ANNO(C102,C$12,C$14))*(1-C$7),IF(A103="R",IF(A102="Q",C$4*C$6*(_XLL.FRAZIONE.ANNO(C$11,C103,C$14))*(1-C$7)))),IF(A103="C",C$4*C$13/100,IF(A103="T",-(C$13-C$5)*C$4/100*C$7,0))))</f>
        <v>0</v>
      </c>
      <c r="F103" s="15"/>
      <c r="G103" s="15"/>
      <c r="H103" s="15"/>
      <c r="I103" s="13" t="str">
        <f>IF(A103&lt;&gt;"",C103-$C$20," ")</f>
        <v> </v>
      </c>
      <c r="J103" s="31">
        <f>IF(A103&lt;&gt;"",E103/(1+$M$39)^(I103/365),"")</f>
      </c>
    </row>
    <row r="104" spans="1:10" s="13" customFormat="1" ht="11.25">
      <c r="A104" s="12">
        <f>IF(A103="I",IF(C104&lt;C$12,"I","R"),IF(A103="R","C",IF(A103="C","T",IF(A103="T","",""))))</f>
      </c>
      <c r="B104" s="13">
        <f t="shared" si="1"/>
      </c>
      <c r="C104" s="14">
        <f>IF(C103&gt;C$12,C103,IF(A103="T",C103+1,IF((DATE(YEAR(C103),MONTH(C103)+C$10,DAY(C103)))&lt;C$12,(DATE(YEAR(C103),MONTH(C103)+C$10,DAY(C103))),C$12)))</f>
        <v>42371</v>
      </c>
      <c r="D104" s="14"/>
      <c r="E104" s="15">
        <f>IF(A104="I",C$4*C$6*(_XLL.FRAZIONE.ANNO(C103,C104,C$14))*(1-C$7),IF(A104="R",IF(A103="I",C$4*C$6*(_XLL.FRAZIONE.ANNO(C103,C$12,C$14))*(1-C$7),IF(A104="R",IF(A103="Q",C$4*C$6*(_XLL.FRAZIONE.ANNO(C$11,C104,C$14))*(1-C$7)))),IF(A104="C",C$4*C$13/100,IF(A104="T",-(C$13-C$5)*C$4/100*C$7,0))))</f>
        <v>0</v>
      </c>
      <c r="F104" s="15"/>
      <c r="G104" s="15"/>
      <c r="H104" s="15"/>
      <c r="I104" s="13" t="str">
        <f>IF(A104&lt;&gt;"",C104-$C$20," ")</f>
        <v> </v>
      </c>
      <c r="J104" s="31">
        <f>IF(A104&lt;&gt;"",E104/(1+$M$39)^(I104/365),"")</f>
      </c>
    </row>
    <row r="105" spans="1:10" s="13" customFormat="1" ht="11.25">
      <c r="A105" s="12">
        <f>IF(A104="I",IF(C105&lt;C$12,"I","R"),IF(A104="R","C",IF(A104="C","T",IF(A104="T","",""))))</f>
      </c>
      <c r="B105" s="13">
        <f t="shared" si="1"/>
      </c>
      <c r="C105" s="14">
        <f>IF(C104&gt;C$12,C104,IF(A104="T",C104+1,IF((DATE(YEAR(C104),MONTH(C104)+C$10,DAY(C104)))&lt;C$12,(DATE(YEAR(C104),MONTH(C104)+C$10,DAY(C104))),C$12)))</f>
        <v>42371</v>
      </c>
      <c r="D105" s="14"/>
      <c r="E105" s="15">
        <f>IF(A105="I",C$4*C$6*(_XLL.FRAZIONE.ANNO(C104,C105,C$14))*(1-C$7),IF(A105="R",IF(A104="I",C$4*C$6*(_XLL.FRAZIONE.ANNO(C104,C$12,C$14))*(1-C$7),IF(A105="R",IF(A104="Q",C$4*C$6*(_XLL.FRAZIONE.ANNO(C$11,C105,C$14))*(1-C$7)))),IF(A105="C",C$4*C$13/100,IF(A105="T",-(C$13-C$5)*C$4/100*C$7,0))))</f>
        <v>0</v>
      </c>
      <c r="F105" s="15"/>
      <c r="G105" s="15"/>
      <c r="H105" s="15"/>
      <c r="I105" s="13" t="str">
        <f>IF(A105&lt;&gt;"",C105-$C$20," ")</f>
        <v> </v>
      </c>
      <c r="J105" s="31">
        <f>IF(A105&lt;&gt;"",E105/(1+$M$39)^(I105/365),"")</f>
      </c>
    </row>
    <row r="106" spans="1:10" s="13" customFormat="1" ht="11.25">
      <c r="A106" s="12">
        <f>IF(A105="I",IF(C106&lt;C$12,"I","R"),IF(A105="R","C",IF(A105="C","T",IF(A105="T","",""))))</f>
      </c>
      <c r="B106" s="13">
        <f t="shared" si="1"/>
      </c>
      <c r="C106" s="14">
        <f>IF(C105&gt;C$12,C105,IF(A105="T",C105+1,IF((DATE(YEAR(C105),MONTH(C105)+C$10,DAY(C105)))&lt;C$12,(DATE(YEAR(C105),MONTH(C105)+C$10,DAY(C105))),C$12)))</f>
        <v>42371</v>
      </c>
      <c r="D106" s="14"/>
      <c r="E106" s="15">
        <f>IF(A106="I",C$4*C$6*(_XLL.FRAZIONE.ANNO(C105,C106,C$14))*(1-C$7),IF(A106="R",IF(A105="I",C$4*C$6*(_XLL.FRAZIONE.ANNO(C105,C$12,C$14))*(1-C$7),IF(A106="R",IF(A105="Q",C$4*C$6*(_XLL.FRAZIONE.ANNO(C$11,C106,C$14))*(1-C$7)))),IF(A106="C",C$4*C$13/100,IF(A106="T",-(C$13-C$5)*C$4/100*C$7,0))))</f>
        <v>0</v>
      </c>
      <c r="F106" s="15"/>
      <c r="G106" s="15"/>
      <c r="H106" s="15"/>
      <c r="I106" s="13" t="str">
        <f>IF(A106&lt;&gt;"",C106-$C$20," ")</f>
        <v> </v>
      </c>
      <c r="J106" s="31">
        <f>IF(A106&lt;&gt;"",E106/(1+$M$39)^(I106/365),"")</f>
      </c>
    </row>
    <row r="107" spans="1:10" s="13" customFormat="1" ht="11.25">
      <c r="A107" s="12">
        <f>IF(A106="I",IF(C107&lt;C$12,"I","R"),IF(A106="R","C",IF(A106="C","T",IF(A106="T","",""))))</f>
      </c>
      <c r="B107" s="13">
        <f t="shared" si="1"/>
      </c>
      <c r="C107" s="14">
        <f>IF(C106&gt;C$12,C106,IF(A106="T",C106+1,IF((DATE(YEAR(C106),MONTH(C106)+C$10,DAY(C106)))&lt;C$12,(DATE(YEAR(C106),MONTH(C106)+C$10,DAY(C106))),C$12)))</f>
        <v>42371</v>
      </c>
      <c r="D107" s="14"/>
      <c r="E107" s="15">
        <f>IF(A107="I",C$4*C$6*(_XLL.FRAZIONE.ANNO(C106,C107,C$14))*(1-C$7),IF(A107="R",IF(A106="I",C$4*C$6*(_XLL.FRAZIONE.ANNO(C106,C$12,C$14))*(1-C$7),IF(A107="R",IF(A106="Q",C$4*C$6*(_XLL.FRAZIONE.ANNO(C$11,C107,C$14))*(1-C$7)))),IF(A107="C",C$4*C$13/100,IF(A107="T",-(C$13-C$5)*C$4/100*C$7,0))))</f>
        <v>0</v>
      </c>
      <c r="F107" s="15"/>
      <c r="G107" s="15"/>
      <c r="H107" s="15"/>
      <c r="I107" s="13" t="str">
        <f>IF(A107&lt;&gt;"",C107-$C$20," ")</f>
        <v> </v>
      </c>
      <c r="J107" s="31">
        <f>IF(A107&lt;&gt;"",E107/(1+$M$39)^(I107/365),"")</f>
      </c>
    </row>
    <row r="108" spans="1:10" s="13" customFormat="1" ht="11.25">
      <c r="A108" s="12">
        <f>IF(A107="I",IF(C108&lt;C$12,"I","R"),IF(A107="R","C",IF(A107="C","T",IF(A107="T","",""))))</f>
      </c>
      <c r="B108" s="13">
        <f t="shared" si="1"/>
      </c>
      <c r="C108" s="14">
        <f>IF(C107&gt;C$12,C107,IF(A107="T",C107+1,IF((DATE(YEAR(C107),MONTH(C107)+C$10,DAY(C107)))&lt;C$12,(DATE(YEAR(C107),MONTH(C107)+C$10,DAY(C107))),C$12)))</f>
        <v>42371</v>
      </c>
      <c r="D108" s="14"/>
      <c r="E108" s="15">
        <f>IF(A108="I",C$4*C$6*(_XLL.FRAZIONE.ANNO(C107,C108,C$14))*(1-C$7),IF(A108="R",IF(A107="I",C$4*C$6*(_XLL.FRAZIONE.ANNO(C107,C$12,C$14))*(1-C$7),IF(A108="R",IF(A107="Q",C$4*C$6*(_XLL.FRAZIONE.ANNO(C$11,C108,C$14))*(1-C$7)))),IF(A108="C",C$4*C$13/100,IF(A108="T",-(C$13-C$5)*C$4/100*C$7,0))))</f>
        <v>0</v>
      </c>
      <c r="F108" s="15"/>
      <c r="G108" s="15"/>
      <c r="H108" s="15"/>
      <c r="I108" s="13" t="str">
        <f>IF(A108&lt;&gt;"",C108-$C$20," ")</f>
        <v> </v>
      </c>
      <c r="J108" s="31">
        <f>IF(A108&lt;&gt;"",E108/(1+$M$39)^(I108/365),"")</f>
      </c>
    </row>
    <row r="109" spans="1:10" s="13" customFormat="1" ht="11.25">
      <c r="A109" s="12">
        <f>IF(A108="I",IF(C109&lt;C$12,"I","R"),IF(A108="R","C",IF(A108="C","T",IF(A108="T","",""))))</f>
      </c>
      <c r="B109" s="13">
        <f t="shared" si="1"/>
      </c>
      <c r="C109" s="14">
        <f>IF(C108&gt;C$12,C108,IF(A108="T",C108+1,IF((DATE(YEAR(C108),MONTH(C108)+C$10,DAY(C108)))&lt;C$12,(DATE(YEAR(C108),MONTH(C108)+C$10,DAY(C108))),C$12)))</f>
        <v>42371</v>
      </c>
      <c r="D109" s="14"/>
      <c r="E109" s="15">
        <f>IF(A109="I",C$4*C$6*(_XLL.FRAZIONE.ANNO(C108,C109,C$14))*(1-C$7),IF(A109="R",IF(A108="I",C$4*C$6*(_XLL.FRAZIONE.ANNO(C108,C$12,C$14))*(1-C$7),IF(A109="R",IF(A108="Q",C$4*C$6*(_XLL.FRAZIONE.ANNO(C$11,C109,C$14))*(1-C$7)))),IF(A109="C",C$4*C$13/100,IF(A109="T",-(C$13-C$5)*C$4/100*C$7,0))))</f>
        <v>0</v>
      </c>
      <c r="F109" s="15"/>
      <c r="G109" s="15"/>
      <c r="H109" s="15"/>
      <c r="I109" s="13" t="str">
        <f>IF(A109&lt;&gt;"",C109-$C$20," ")</f>
        <v> </v>
      </c>
      <c r="J109" s="31">
        <f>IF(A109&lt;&gt;"",E109/(1+$M$39)^(I109/365),"")</f>
      </c>
    </row>
    <row r="110" spans="1:10" s="13" customFormat="1" ht="11.25">
      <c r="A110" s="12">
        <f>IF(A109="I",IF(C110&lt;C$12,"I","R"),IF(A109="R","C",IF(A109="C","T",IF(A109="T","",""))))</f>
      </c>
      <c r="B110" s="13">
        <f t="shared" si="1"/>
      </c>
      <c r="C110" s="14">
        <f>IF(C109&gt;C$12,C109,IF(A109="T",C109+1,IF((DATE(YEAR(C109),MONTH(C109)+C$10,DAY(C109)))&lt;C$12,(DATE(YEAR(C109),MONTH(C109)+C$10,DAY(C109))),C$12)))</f>
        <v>42371</v>
      </c>
      <c r="D110" s="14"/>
      <c r="E110" s="15">
        <f>IF(A110="I",C$4*C$6*(_XLL.FRAZIONE.ANNO(C109,C110,C$14))*(1-C$7),IF(A110="R",IF(A109="I",C$4*C$6*(_XLL.FRAZIONE.ANNO(C109,C$12,C$14))*(1-C$7),IF(A110="R",IF(A109="Q",C$4*C$6*(_XLL.FRAZIONE.ANNO(C$11,C110,C$14))*(1-C$7)))),IF(A110="C",C$4*C$13/100,IF(A110="T",-(C$13-C$5)*C$4/100*C$7,0))))</f>
        <v>0</v>
      </c>
      <c r="F110" s="15"/>
      <c r="G110" s="15"/>
      <c r="H110" s="15"/>
      <c r="I110" s="13" t="str">
        <f>IF(A110&lt;&gt;"",C110-$C$20," ")</f>
        <v> </v>
      </c>
      <c r="J110" s="31">
        <f>IF(A110&lt;&gt;"",E110/(1+$M$39)^(I110/365),"")</f>
      </c>
    </row>
    <row r="111" spans="1:10" s="13" customFormat="1" ht="11.25">
      <c r="A111" s="12">
        <f>IF(A110="I",IF(C111&lt;C$12,"I","R"),IF(A110="R","C",IF(A110="C","T",IF(A110="T","",""))))</f>
      </c>
      <c r="B111" s="13">
        <f t="shared" si="1"/>
      </c>
      <c r="C111" s="14">
        <f>IF(C110&gt;C$12,C110,IF(A110="T",C110+1,IF((DATE(YEAR(C110),MONTH(C110)+C$10,DAY(C110)))&lt;C$12,(DATE(YEAR(C110),MONTH(C110)+C$10,DAY(C110))),C$12)))</f>
        <v>42371</v>
      </c>
      <c r="D111" s="14"/>
      <c r="E111" s="15">
        <f>IF(A111="I",C$4*C$6*(_XLL.FRAZIONE.ANNO(C110,C111,C$14))*(1-C$7),IF(A111="R",IF(A110="I",C$4*C$6*(_XLL.FRAZIONE.ANNO(C110,C$12,C$14))*(1-C$7),IF(A111="R",IF(A110="Q",C$4*C$6*(_XLL.FRAZIONE.ANNO(C$11,C111,C$14))*(1-C$7)))),IF(A111="C",C$4*C$13/100,IF(A111="T",-(C$13-C$5)*C$4/100*C$7,0))))</f>
        <v>0</v>
      </c>
      <c r="F111" s="15"/>
      <c r="G111" s="15"/>
      <c r="H111" s="15"/>
      <c r="I111" s="13" t="str">
        <f>IF(A111&lt;&gt;"",C111-$C$20," ")</f>
        <v> </v>
      </c>
      <c r="J111" s="31">
        <f>IF(A111&lt;&gt;"",E111/(1+$M$39)^(I111/365),"")</f>
      </c>
    </row>
    <row r="112" spans="1:10" s="13" customFormat="1" ht="11.25">
      <c r="A112" s="12">
        <f>IF(A111="I",IF(C112&lt;C$12,"I","R"),IF(A111="R","C",IF(A111="C","T",IF(A111="T","",""))))</f>
      </c>
      <c r="B112" s="13">
        <f t="shared" si="1"/>
      </c>
      <c r="C112" s="14">
        <f>IF(C111&gt;C$12,C111,IF(A111="T",C111+1,IF((DATE(YEAR(C111),MONTH(C111)+C$10,DAY(C111)))&lt;C$12,(DATE(YEAR(C111),MONTH(C111)+C$10,DAY(C111))),C$12)))</f>
        <v>42371</v>
      </c>
      <c r="D112" s="14"/>
      <c r="E112" s="15">
        <f>IF(A112="I",C$4*C$6*(_XLL.FRAZIONE.ANNO(C111,C112,C$14))*(1-C$7),IF(A112="R",IF(A111="I",C$4*C$6*(_XLL.FRAZIONE.ANNO(C111,C$12,C$14))*(1-C$7),IF(A112="R",IF(A111="Q",C$4*C$6*(_XLL.FRAZIONE.ANNO(C$11,C112,C$14))*(1-C$7)))),IF(A112="C",C$4*C$13/100,IF(A112="T",-(C$13-C$5)*C$4/100*C$7,0))))</f>
        <v>0</v>
      </c>
      <c r="F112" s="15"/>
      <c r="G112" s="15"/>
      <c r="H112" s="15"/>
      <c r="I112" s="13" t="str">
        <f>IF(A112&lt;&gt;"",C112-$C$20," ")</f>
        <v> </v>
      </c>
      <c r="J112" s="31">
        <f>IF(A112&lt;&gt;"",E112/(1+$M$39)^(I112/365),"")</f>
      </c>
    </row>
    <row r="113" spans="1:10" s="13" customFormat="1" ht="11.25">
      <c r="A113" s="12">
        <f>IF(A112="I",IF(C113&lt;C$12,"I","R"),IF(A112="R","C",IF(A112="C","T",IF(A112="T","",""))))</f>
      </c>
      <c r="B113" s="13">
        <f t="shared" si="1"/>
      </c>
      <c r="C113" s="14">
        <f>IF(C112&gt;C$12,C112,IF(A112="T",C112+1,IF((DATE(YEAR(C112),MONTH(C112)+C$10,DAY(C112)))&lt;C$12,(DATE(YEAR(C112),MONTH(C112)+C$10,DAY(C112))),C$12)))</f>
        <v>42371</v>
      </c>
      <c r="D113" s="14"/>
      <c r="E113" s="15">
        <f>IF(A113="I",C$4*C$6*(_XLL.FRAZIONE.ANNO(C112,C113,C$14))*(1-C$7),IF(A113="R",IF(A112="I",C$4*C$6*(_XLL.FRAZIONE.ANNO(C112,C$12,C$14))*(1-C$7),IF(A113="R",IF(A112="Q",C$4*C$6*(_XLL.FRAZIONE.ANNO(C$11,C113,C$14))*(1-C$7)))),IF(A113="C",C$4*C$13/100,IF(A113="T",-(C$13-C$5)*C$4/100*C$7,0))))</f>
        <v>0</v>
      </c>
      <c r="F113" s="15"/>
      <c r="G113" s="15"/>
      <c r="H113" s="15"/>
      <c r="I113" s="13" t="str">
        <f>IF(A113&lt;&gt;"",C113-$C$20," ")</f>
        <v> </v>
      </c>
      <c r="J113" s="31">
        <f>IF(A113&lt;&gt;"",E113/(1+$M$39)^(I113/365),"")</f>
      </c>
    </row>
    <row r="114" spans="1:10" s="13" customFormat="1" ht="11.25">
      <c r="A114" s="12">
        <f>IF(A113="I",IF(C114&lt;C$12,"I","R"),IF(A113="R","C",IF(A113="C","T",IF(A113="T","",""))))</f>
      </c>
      <c r="B114" s="13">
        <f t="shared" si="1"/>
      </c>
      <c r="C114" s="14">
        <f>IF(C113&gt;C$12,C113,IF(A113="T",C113+1,IF((DATE(YEAR(C113),MONTH(C113)+C$10,DAY(C113)))&lt;C$12,(DATE(YEAR(C113),MONTH(C113)+C$10,DAY(C113))),C$12)))</f>
        <v>42371</v>
      </c>
      <c r="D114" s="14"/>
      <c r="E114" s="15">
        <f>IF(A114="I",C$4*C$6*(_XLL.FRAZIONE.ANNO(C113,C114,C$14))*(1-C$7),IF(A114="R",IF(A113="I",C$4*C$6*(_XLL.FRAZIONE.ANNO(C113,C$12,C$14))*(1-C$7),IF(A114="R",IF(A113="Q",C$4*C$6*(_XLL.FRAZIONE.ANNO(C$11,C114,C$14))*(1-C$7)))),IF(A114="C",C$4*C$13/100,IF(A114="T",-(C$13-C$5)*C$4/100*C$7,0))))</f>
        <v>0</v>
      </c>
      <c r="F114" s="15"/>
      <c r="G114" s="15"/>
      <c r="H114" s="15"/>
      <c r="I114" s="13" t="str">
        <f>IF(A114&lt;&gt;"",C114-$C$20," ")</f>
        <v> </v>
      </c>
      <c r="J114" s="31">
        <f>IF(A114&lt;&gt;"",E114/(1+$M$39)^(I114/365),"")</f>
      </c>
    </row>
    <row r="115" spans="1:10" s="13" customFormat="1" ht="11.25">
      <c r="A115" s="12">
        <f>IF(A114="I",IF(C115&lt;C$12,"I","R"),IF(A114="R","C",IF(A114="C","T",IF(A114="T","",""))))</f>
      </c>
      <c r="B115" s="13">
        <f t="shared" si="1"/>
      </c>
      <c r="C115" s="14">
        <f>IF(C114&gt;C$12,C114,IF(A114="T",C114+1,IF((DATE(YEAR(C114),MONTH(C114)+C$10,DAY(C114)))&lt;C$12,(DATE(YEAR(C114),MONTH(C114)+C$10,DAY(C114))),C$12)))</f>
        <v>42371</v>
      </c>
      <c r="D115" s="14"/>
      <c r="E115" s="15">
        <f>IF(A115="I",C$4*C$6*(_XLL.FRAZIONE.ANNO(C114,C115,C$14))*(1-C$7),IF(A115="R",IF(A114="I",C$4*C$6*(_XLL.FRAZIONE.ANNO(C114,C$12,C$14))*(1-C$7),IF(A115="R",IF(A114="Q",C$4*C$6*(_XLL.FRAZIONE.ANNO(C$11,C115,C$14))*(1-C$7)))),IF(A115="C",C$4*C$13/100,IF(A115="T",-(C$13-C$5)*C$4/100*C$7,0))))</f>
        <v>0</v>
      </c>
      <c r="F115" s="15"/>
      <c r="G115" s="15"/>
      <c r="H115" s="15"/>
      <c r="I115" s="13" t="str">
        <f>IF(A115&lt;&gt;"",C115-$C$20," ")</f>
        <v> </v>
      </c>
      <c r="J115" s="31">
        <f>IF(A115&lt;&gt;"",E115/(1+$M$39)^(I115/365),"")</f>
      </c>
    </row>
    <row r="116" spans="1:10" s="13" customFormat="1" ht="11.25">
      <c r="A116" s="12">
        <f>IF(A115="I",IF(C116&lt;C$12,"I","R"),IF(A115="R","C",IF(A115="C","T",IF(A115="T","",""))))</f>
      </c>
      <c r="B116" s="13">
        <f t="shared" si="1"/>
      </c>
      <c r="C116" s="14">
        <f>IF(C115&gt;C$12,C115,IF(A115="T",C115+1,IF((DATE(YEAR(C115),MONTH(C115)+C$10,DAY(C115)))&lt;C$12,(DATE(YEAR(C115),MONTH(C115)+C$10,DAY(C115))),C$12)))</f>
        <v>42371</v>
      </c>
      <c r="D116" s="14"/>
      <c r="E116" s="15">
        <f>IF(A116="I",C$4*C$6*(_XLL.FRAZIONE.ANNO(C115,C116,C$14))*(1-C$7),IF(A116="R",IF(A115="I",C$4*C$6*(_XLL.FRAZIONE.ANNO(C115,C$12,C$14))*(1-C$7),IF(A116="R",IF(A115="Q",C$4*C$6*(_XLL.FRAZIONE.ANNO(C$11,C116,C$14))*(1-C$7)))),IF(A116="C",C$4*C$13/100,IF(A116="T",-(C$13-C$5)*C$4/100*C$7,0))))</f>
        <v>0</v>
      </c>
      <c r="F116" s="15"/>
      <c r="G116" s="15"/>
      <c r="H116" s="15"/>
      <c r="I116" s="13" t="str">
        <f>IF(A116&lt;&gt;"",C116-$C$20," ")</f>
        <v> </v>
      </c>
      <c r="J116" s="31">
        <f>IF(A116&lt;&gt;"",E116/(1+$M$39)^(I116/365),"")</f>
      </c>
    </row>
    <row r="117" spans="1:10" s="13" customFormat="1" ht="11.25">
      <c r="A117" s="12">
        <f>IF(A116="I",IF(C117&lt;C$12,"I","R"),IF(A116="R","C",IF(A116="C","T",IF(A116="T","",""))))</f>
      </c>
      <c r="B117" s="13">
        <f t="shared" si="1"/>
      </c>
      <c r="C117" s="14">
        <f>IF(C116&gt;C$12,C116,IF(A116="T",C116+1,IF((DATE(YEAR(C116),MONTH(C116)+C$10,DAY(C116)))&lt;C$12,(DATE(YEAR(C116),MONTH(C116)+C$10,DAY(C116))),C$12)))</f>
        <v>42371</v>
      </c>
      <c r="D117" s="14"/>
      <c r="E117" s="15">
        <f>IF(A117="I",C$4*C$6*(_XLL.FRAZIONE.ANNO(C116,C117,C$14))*(1-C$7),IF(A117="R",IF(A116="I",C$4*C$6*(_XLL.FRAZIONE.ANNO(C116,C$12,C$14))*(1-C$7),IF(A117="R",IF(A116="Q",C$4*C$6*(_XLL.FRAZIONE.ANNO(C$11,C117,C$14))*(1-C$7)))),IF(A117="C",C$4*C$13/100,IF(A117="T",-(C$13-C$5)*C$4/100*C$7,0))))</f>
        <v>0</v>
      </c>
      <c r="F117" s="15"/>
      <c r="G117" s="15"/>
      <c r="H117" s="15"/>
      <c r="I117" s="13" t="str">
        <f>IF(A117&lt;&gt;"",C117-$C$20," ")</f>
        <v> </v>
      </c>
      <c r="J117" s="31">
        <f>IF(A117&lt;&gt;"",E117/(1+$M$39)^(I117/365),"")</f>
      </c>
    </row>
    <row r="118" spans="1:10" s="13" customFormat="1" ht="11.25">
      <c r="A118" s="12">
        <f>IF(A117="I",IF(C118&lt;C$12,"I","R"),IF(A117="R","C",IF(A117="C","T",IF(A117="T","",""))))</f>
      </c>
      <c r="B118" s="13">
        <f t="shared" si="1"/>
      </c>
      <c r="C118" s="14">
        <f>IF(C117&gt;C$12,C117,IF(A117="T",C117+1,IF((DATE(YEAR(C117),MONTH(C117)+C$10,DAY(C117)))&lt;C$12,(DATE(YEAR(C117),MONTH(C117)+C$10,DAY(C117))),C$12)))</f>
        <v>42371</v>
      </c>
      <c r="D118" s="14"/>
      <c r="E118" s="15">
        <f>IF(A118="I",C$4*C$6*(_XLL.FRAZIONE.ANNO(C117,C118,C$14))*(1-C$7),IF(A118="R",IF(A117="I",C$4*C$6*(_XLL.FRAZIONE.ANNO(C117,C$12,C$14))*(1-C$7),IF(A118="R",IF(A117="Q",C$4*C$6*(_XLL.FRAZIONE.ANNO(C$11,C118,C$14))*(1-C$7)))),IF(A118="C",C$4*C$13/100,IF(A118="T",-(C$13-C$5)*C$4/100*C$7,0))))</f>
        <v>0</v>
      </c>
      <c r="F118" s="15"/>
      <c r="G118" s="15"/>
      <c r="H118" s="15"/>
      <c r="I118" s="13" t="str">
        <f>IF(A118&lt;&gt;"",C118-$C$20," ")</f>
        <v> </v>
      </c>
      <c r="J118" s="31">
        <f>IF(A118&lt;&gt;"",E118/(1+$M$39)^(I118/365),"")</f>
      </c>
    </row>
    <row r="119" spans="1:10" s="13" customFormat="1" ht="11.25">
      <c r="A119" s="12">
        <f>IF(A118="I",IF(C119&lt;C$12,"I","R"),IF(A118="R","C",IF(A118="C","T",IF(A118="T","",""))))</f>
      </c>
      <c r="B119" s="13">
        <f t="shared" si="1"/>
      </c>
      <c r="C119" s="14">
        <f>IF(C118&gt;C$12,C118,IF(A118="T",C118+1,IF((DATE(YEAR(C118),MONTH(C118)+C$10,DAY(C118)))&lt;C$12,(DATE(YEAR(C118),MONTH(C118)+C$10,DAY(C118))),C$12)))</f>
        <v>42371</v>
      </c>
      <c r="D119" s="14"/>
      <c r="E119" s="15">
        <f>IF(A119="I",C$4*C$6*(_XLL.FRAZIONE.ANNO(C118,C119,C$14))*(1-C$7),IF(A119="R",IF(A118="I",C$4*C$6*(_XLL.FRAZIONE.ANNO(C118,C$12,C$14))*(1-C$7),IF(A119="R",IF(A118="Q",C$4*C$6*(_XLL.FRAZIONE.ANNO(C$11,C119,C$14))*(1-C$7)))),IF(A119="C",C$4*C$13/100,IF(A119="T",-(C$13-C$5)*C$4/100*C$7,0))))</f>
        <v>0</v>
      </c>
      <c r="F119" s="15"/>
      <c r="G119" s="15"/>
      <c r="H119" s="15"/>
      <c r="I119" s="13" t="str">
        <f>IF(A119&lt;&gt;"",C119-$C$20," ")</f>
        <v> </v>
      </c>
      <c r="J119" s="31">
        <f>IF(A119&lt;&gt;"",E119/(1+$M$39)^(I119/365),"")</f>
      </c>
    </row>
    <row r="120" spans="1:10" s="13" customFormat="1" ht="11.25">
      <c r="A120" s="12">
        <f>IF(A119="I",IF(C120&lt;C$12,"I","R"),IF(A119="R","C",IF(A119="C","T",IF(A119="T","",""))))</f>
      </c>
      <c r="B120" s="13">
        <f t="shared" si="1"/>
      </c>
      <c r="C120" s="14">
        <f>IF(C119&gt;C$12,C119,IF(A119="T",C119+1,IF((DATE(YEAR(C119),MONTH(C119)+C$10,DAY(C119)))&lt;C$12,(DATE(YEAR(C119),MONTH(C119)+C$10,DAY(C119))),C$12)))</f>
        <v>42371</v>
      </c>
      <c r="D120" s="14"/>
      <c r="E120" s="15">
        <f>IF(A120="I",C$4*C$6*(_XLL.FRAZIONE.ANNO(C119,C120,C$14))*(1-C$7),IF(A120="R",IF(A119="I",C$4*C$6*(_XLL.FRAZIONE.ANNO(C119,C$12,C$14))*(1-C$7),IF(A120="R",IF(A119="Q",C$4*C$6*(_XLL.FRAZIONE.ANNO(C$11,C120,C$14))*(1-C$7)))),IF(A120="C",C$4*C$13/100,IF(A120="T",-(C$13-C$5)*C$4/100*C$7,0))))</f>
        <v>0</v>
      </c>
      <c r="F120" s="15"/>
      <c r="G120" s="15"/>
      <c r="H120" s="15"/>
      <c r="I120" s="13" t="str">
        <f>IF(A120&lt;&gt;"",C120-$C$20," ")</f>
        <v> </v>
      </c>
      <c r="J120" s="31">
        <f>IF(A120&lt;&gt;"",E120/(1+$M$39)^(I120/365),"")</f>
      </c>
    </row>
    <row r="121" spans="1:10" s="13" customFormat="1" ht="11.25">
      <c r="A121" s="12">
        <f>IF(A120="I",IF(C121&lt;C$12,"I","R"),IF(A120="R","C",IF(A120="C","T",IF(A120="T","",""))))</f>
      </c>
      <c r="B121" s="13">
        <f t="shared" si="1"/>
      </c>
      <c r="C121" s="14">
        <f>IF(C120&gt;C$12,C120,IF(A120="T",C120+1,IF((DATE(YEAR(C120),MONTH(C120)+C$10,DAY(C120)))&lt;C$12,(DATE(YEAR(C120),MONTH(C120)+C$10,DAY(C120))),C$12)))</f>
        <v>42371</v>
      </c>
      <c r="D121" s="14"/>
      <c r="E121" s="15">
        <f>IF(A121="I",C$4*C$6*(_XLL.FRAZIONE.ANNO(C120,C121,C$14))*(1-C$7),IF(A121="R",IF(A120="I",C$4*C$6*(_XLL.FRAZIONE.ANNO(C120,C$12,C$14))*(1-C$7),IF(A121="R",IF(A120="Q",C$4*C$6*(_XLL.FRAZIONE.ANNO(C$11,C121,C$14))*(1-C$7)))),IF(A121="C",C$4*C$13/100,IF(A121="T",-(C$13-C$5)*C$4/100*C$7,0))))</f>
        <v>0</v>
      </c>
      <c r="F121" s="15"/>
      <c r="G121" s="15"/>
      <c r="H121" s="15"/>
      <c r="I121" s="13" t="str">
        <f>IF(A121&lt;&gt;"",C121-$C$20," ")</f>
        <v> </v>
      </c>
      <c r="J121" s="31">
        <f>IF(A121&lt;&gt;"",E121/(1+$M$39)^(I121/365),"")</f>
      </c>
    </row>
    <row r="122" spans="1:10" s="13" customFormat="1" ht="11.25">
      <c r="A122" s="12">
        <f>IF(A121="I",IF(C122&lt;C$12,"I","R"),IF(A121="R","C",IF(A121="C","T",IF(A121="T","",""))))</f>
      </c>
      <c r="B122" s="13">
        <f t="shared" si="1"/>
      </c>
      <c r="C122" s="14">
        <f>IF(C121&gt;C$12,C121,IF(A121="T",C121+1,IF((DATE(YEAR(C121),MONTH(C121)+C$10,DAY(C121)))&lt;C$12,(DATE(YEAR(C121),MONTH(C121)+C$10,DAY(C121))),C$12)))</f>
        <v>42371</v>
      </c>
      <c r="D122" s="14"/>
      <c r="E122" s="15">
        <f>IF(A122="I",C$4*C$6*(_XLL.FRAZIONE.ANNO(C121,C122,C$14))*(1-C$7),IF(A122="R",IF(A121="I",C$4*C$6*(_XLL.FRAZIONE.ANNO(C121,C$12,C$14))*(1-C$7),IF(A122="R",IF(A121="Q",C$4*C$6*(_XLL.FRAZIONE.ANNO(C$11,C122,C$14))*(1-C$7)))),IF(A122="C",C$4*C$13/100,IF(A122="T",-(C$13-C$5)*C$4/100*C$7,0))))</f>
        <v>0</v>
      </c>
      <c r="F122" s="15"/>
      <c r="G122" s="15"/>
      <c r="H122" s="15"/>
      <c r="I122" s="13" t="str">
        <f>IF(A122&lt;&gt;"",C122-$C$20," ")</f>
        <v> </v>
      </c>
      <c r="J122" s="31">
        <f>IF(A122&lt;&gt;"",E122/(1+$M$39)^(I122/365),"")</f>
      </c>
    </row>
    <row r="123" spans="1:10" s="13" customFormat="1" ht="11.25">
      <c r="A123" s="12">
        <f>IF(A122="I",IF(C123&lt;C$12,"I","R"),IF(A122="R","C",IF(A122="C","T",IF(A122="T","",""))))</f>
      </c>
      <c r="B123" s="13">
        <f t="shared" si="1"/>
      </c>
      <c r="C123" s="14">
        <f>IF(C122&gt;C$12,C122,IF(A122="T",C122+1,IF((DATE(YEAR(C122),MONTH(C122)+C$10,DAY(C122)))&lt;C$12,(DATE(YEAR(C122),MONTH(C122)+C$10,DAY(C122))),C$12)))</f>
        <v>42371</v>
      </c>
      <c r="D123" s="14"/>
      <c r="E123" s="15">
        <f>IF(A123="I",C$4*C$6*(_XLL.FRAZIONE.ANNO(C122,C123,C$14))*(1-C$7),IF(A123="R",IF(A122="I",C$4*C$6*(_XLL.FRAZIONE.ANNO(C122,C$12,C$14))*(1-C$7),IF(A123="R",IF(A122="Q",C$4*C$6*(_XLL.FRAZIONE.ANNO(C$11,C123,C$14))*(1-C$7)))),IF(A123="C",C$4*C$13/100,IF(A123="T",-(C$13-C$5)*C$4/100*C$7,0))))</f>
        <v>0</v>
      </c>
      <c r="F123" s="15"/>
      <c r="G123" s="15"/>
      <c r="H123" s="15"/>
      <c r="I123" s="13" t="str">
        <f>IF(A123&lt;&gt;"",C123-$C$20," ")</f>
        <v> </v>
      </c>
      <c r="J123" s="31">
        <f>IF(A123&lt;&gt;"",E123/(1+$M$39)^(I123/365),"")</f>
      </c>
    </row>
    <row r="124" spans="1:10" s="13" customFormat="1" ht="11.25">
      <c r="A124" s="12">
        <f>IF(A123="I",IF(C124&lt;C$12,"I","R"),IF(A123="R","C",IF(A123="C","T",IF(A123="T","",""))))</f>
      </c>
      <c r="B124" s="13">
        <f t="shared" si="1"/>
      </c>
      <c r="C124" s="14">
        <f>IF(C123&gt;C$12,C123,IF(A123="T",C123+1,IF((DATE(YEAR(C123),MONTH(C123)+C$10,DAY(C123)))&lt;C$12,(DATE(YEAR(C123),MONTH(C123)+C$10,DAY(C123))),C$12)))</f>
        <v>42371</v>
      </c>
      <c r="D124" s="14"/>
      <c r="E124" s="15">
        <f>IF(A124="I",C$4*C$6*(_XLL.FRAZIONE.ANNO(C123,C124,C$14))*(1-C$7),IF(A124="R",IF(A123="I",C$4*C$6*(_XLL.FRAZIONE.ANNO(C123,C$12,C$14))*(1-C$7),IF(A124="R",IF(A123="Q",C$4*C$6*(_XLL.FRAZIONE.ANNO(C$11,C124,C$14))*(1-C$7)))),IF(A124="C",C$4*C$13/100,IF(A124="T",-(C$13-C$5)*C$4/100*C$7,0))))</f>
        <v>0</v>
      </c>
      <c r="F124" s="15"/>
      <c r="G124" s="15"/>
      <c r="H124" s="15"/>
      <c r="I124" s="13" t="str">
        <f>IF(A124&lt;&gt;"",C124-$C$20," ")</f>
        <v> </v>
      </c>
      <c r="J124" s="31">
        <f>IF(A124&lt;&gt;"",E124/(1+$M$39)^(I124/365),"")</f>
      </c>
    </row>
    <row r="125" spans="1:10" s="13" customFormat="1" ht="11.25">
      <c r="A125" s="12">
        <f>IF(A124="I",IF(C125&lt;C$12,"I","R"),IF(A124="R","C",IF(A124="C","T",IF(A124="T","",""))))</f>
      </c>
      <c r="B125" s="13">
        <f t="shared" si="1"/>
      </c>
      <c r="C125" s="14">
        <f>IF(C124&gt;C$12,C124,IF(A124="T",C124+1,IF((DATE(YEAR(C124),MONTH(C124)+C$10,DAY(C124)))&lt;C$12,(DATE(YEAR(C124),MONTH(C124)+C$10,DAY(C124))),C$12)))</f>
        <v>42371</v>
      </c>
      <c r="D125" s="14"/>
      <c r="E125" s="15">
        <f>IF(A125="I",C$4*C$6*(_XLL.FRAZIONE.ANNO(C124,C125,C$14))*(1-C$7),IF(A125="R",IF(A124="I",C$4*C$6*(_XLL.FRAZIONE.ANNO(C124,C$12,C$14))*(1-C$7),IF(A125="R",IF(A124="Q",C$4*C$6*(_XLL.FRAZIONE.ANNO(C$11,C125,C$14))*(1-C$7)))),IF(A125="C",C$4*C$13/100,IF(A125="T",-(C$13-C$5)*C$4/100*C$7,0))))</f>
        <v>0</v>
      </c>
      <c r="F125" s="15"/>
      <c r="G125" s="15"/>
      <c r="H125" s="15"/>
      <c r="I125" s="13" t="str">
        <f>IF(A125&lt;&gt;"",C125-$C$20," ")</f>
        <v> </v>
      </c>
      <c r="J125" s="31">
        <f>IF(A125&lt;&gt;"",E125/(1+$M$39)^(I125/365),"")</f>
      </c>
    </row>
    <row r="126" spans="1:10" s="13" customFormat="1" ht="11.25">
      <c r="A126" s="12">
        <f>IF(A125="I",IF(C126&lt;C$12,"I","R"),IF(A125="R","C",IF(A125="C","T",IF(A125="T","",""))))</f>
      </c>
      <c r="B126" s="13">
        <f t="shared" si="1"/>
      </c>
      <c r="C126" s="14">
        <f>IF(C125&gt;C$12,C125,IF(A125="T",C125+1,IF((DATE(YEAR(C125),MONTH(C125)+C$10,DAY(C125)))&lt;C$12,(DATE(YEAR(C125),MONTH(C125)+C$10,DAY(C125))),C$12)))</f>
        <v>42371</v>
      </c>
      <c r="D126" s="14"/>
      <c r="E126" s="15">
        <f>IF(A126="I",C$4*C$6*(_XLL.FRAZIONE.ANNO(C125,C126,C$14))*(1-C$7),IF(A126="R",IF(A125="I",C$4*C$6*(_XLL.FRAZIONE.ANNO(C125,C$12,C$14))*(1-C$7),IF(A126="R",IF(A125="Q",C$4*C$6*(_XLL.FRAZIONE.ANNO(C$11,C126,C$14))*(1-C$7)))),IF(A126="C",C$4*C$13/100,IF(A126="T",-(C$13-C$5)*C$4/100*C$7,0))))</f>
        <v>0</v>
      </c>
      <c r="F126" s="15"/>
      <c r="G126" s="15"/>
      <c r="H126" s="15"/>
      <c r="I126" s="13" t="str">
        <f>IF(A126&lt;&gt;"",C126-$C$20," ")</f>
        <v> </v>
      </c>
      <c r="J126" s="31">
        <f>IF(A126&lt;&gt;"",E126/(1+$M$39)^(I126/365),"")</f>
      </c>
    </row>
    <row r="127" spans="1:10" s="13" customFormat="1" ht="11.25">
      <c r="A127" s="12">
        <f>IF(A126="I",IF(C127&lt;C$12,"I","R"),IF(A126="R","C",IF(A126="C","T",IF(A126="T","",""))))</f>
      </c>
      <c r="B127" s="13">
        <f t="shared" si="1"/>
      </c>
      <c r="C127" s="14">
        <f>IF(C126&gt;C$12,C126,IF(A126="T",C126+1,IF((DATE(YEAR(C126),MONTH(C126)+C$10,DAY(C126)))&lt;C$12,(DATE(YEAR(C126),MONTH(C126)+C$10,DAY(C126))),C$12)))</f>
        <v>42371</v>
      </c>
      <c r="D127" s="14"/>
      <c r="E127" s="15">
        <f>IF(A127="I",C$4*C$6*(_XLL.FRAZIONE.ANNO(C126,C127,C$14))*(1-C$7),IF(A127="R",IF(A126="I",C$4*C$6*(_XLL.FRAZIONE.ANNO(C126,C$12,C$14))*(1-C$7),IF(A127="R",IF(A126="Q",C$4*C$6*(_XLL.FRAZIONE.ANNO(C$11,C127,C$14))*(1-C$7)))),IF(A127="C",C$4*C$13/100,IF(A127="T",-(C$13-C$5)*C$4/100*C$7,0))))</f>
        <v>0</v>
      </c>
      <c r="F127" s="15"/>
      <c r="G127" s="15"/>
      <c r="H127" s="15"/>
      <c r="I127" s="13" t="str">
        <f>IF(A127&lt;&gt;"",C127-$C$20," ")</f>
        <v> </v>
      </c>
      <c r="J127" s="31">
        <f>IF(A127&lt;&gt;"",E127/(1+$M$39)^(I127/365),"")</f>
      </c>
    </row>
    <row r="128" spans="1:10" s="13" customFormat="1" ht="11.25">
      <c r="A128" s="12">
        <f>IF(A127="I",IF(C128&lt;C$12,"I","R"),IF(A127="R","C",IF(A127="C","T",IF(A127="T","",""))))</f>
      </c>
      <c r="B128" s="13">
        <f t="shared" si="1"/>
      </c>
      <c r="C128" s="14">
        <f>IF(C127&gt;C$12,C127,IF(A127="T",C127+1,IF((DATE(YEAR(C127),MONTH(C127)+C$10,DAY(C127)))&lt;C$12,(DATE(YEAR(C127),MONTH(C127)+C$10,DAY(C127))),C$12)))</f>
        <v>42371</v>
      </c>
      <c r="D128" s="14"/>
      <c r="E128" s="15">
        <f>IF(A128="I",C$4*C$6*(_XLL.FRAZIONE.ANNO(C127,C128,C$14))*(1-C$7),IF(A128="R",IF(A127="I",C$4*C$6*(_XLL.FRAZIONE.ANNO(C127,C$12,C$14))*(1-C$7),IF(A128="R",IF(A127="Q",C$4*C$6*(_XLL.FRAZIONE.ANNO(C$11,C128,C$14))*(1-C$7)))),IF(A128="C",C$4*C$13/100,IF(A128="T",-(C$13-C$5)*C$4/100*C$7,0))))</f>
        <v>0</v>
      </c>
      <c r="F128" s="15"/>
      <c r="G128" s="15"/>
      <c r="H128" s="15"/>
      <c r="I128" s="13" t="str">
        <f>IF(A128&lt;&gt;"",C128-$C$20," ")</f>
        <v> </v>
      </c>
      <c r="J128" s="31">
        <f>IF(A128&lt;&gt;"",E128/(1+$M$39)^(I128/365),"")</f>
      </c>
    </row>
    <row r="129" spans="1:10" s="13" customFormat="1" ht="11.25">
      <c r="A129" s="12">
        <f>IF(A128="I",IF(C129&lt;C$12,"I","R"),IF(A128="R","C",IF(A128="C","T",IF(A128="T","",""))))</f>
      </c>
      <c r="B129" s="13">
        <f t="shared" si="1"/>
      </c>
      <c r="C129" s="14">
        <f>IF(C128&gt;C$12,C128,IF(A128="T",C128+1,IF((DATE(YEAR(C128),MONTH(C128)+C$10,DAY(C128)))&lt;C$12,(DATE(YEAR(C128),MONTH(C128)+C$10,DAY(C128))),C$12)))</f>
        <v>42371</v>
      </c>
      <c r="D129" s="14"/>
      <c r="E129" s="15">
        <f>IF(A129="I",C$4*C$6*(_XLL.FRAZIONE.ANNO(C128,C129,C$14))*(1-C$7),IF(A129="R",IF(A128="I",C$4*C$6*(_XLL.FRAZIONE.ANNO(C128,C$12,C$14))*(1-C$7),IF(A129="R",IF(A128="Q",C$4*C$6*(_XLL.FRAZIONE.ANNO(C$11,C129,C$14))*(1-C$7)))),IF(A129="C",C$4*C$13/100,IF(A129="T",-(C$13-C$5)*C$4/100*C$7,0))))</f>
        <v>0</v>
      </c>
      <c r="F129" s="15"/>
      <c r="G129" s="15"/>
      <c r="H129" s="15"/>
      <c r="I129" s="13" t="str">
        <f>IF(A129&lt;&gt;"",C129-$C$20," ")</f>
        <v> </v>
      </c>
      <c r="J129" s="31">
        <f>IF(A129&lt;&gt;"",E129/(1+$M$39)^(I129/365),"")</f>
      </c>
    </row>
    <row r="130" spans="1:10" s="13" customFormat="1" ht="11.25">
      <c r="A130" s="12">
        <f>IF(A129="I",IF(C130&lt;C$12,"I","R"),IF(A129="R","C",IF(A129="C","T",IF(A129="T","",""))))</f>
      </c>
      <c r="B130" s="13">
        <f t="shared" si="1"/>
      </c>
      <c r="C130" s="14">
        <f>IF(C129&gt;C$12,C129,IF(A129="T",C129+1,IF((DATE(YEAR(C129),MONTH(C129)+C$10,DAY(C129)))&lt;C$12,(DATE(YEAR(C129),MONTH(C129)+C$10,DAY(C129))),C$12)))</f>
        <v>42371</v>
      </c>
      <c r="D130" s="14"/>
      <c r="E130" s="15">
        <f>IF(A130="I",C$4*C$6*(_XLL.FRAZIONE.ANNO(C129,C130,C$14))*(1-C$7),IF(A130="R",IF(A129="I",C$4*C$6*(_XLL.FRAZIONE.ANNO(C129,C$12,C$14))*(1-C$7),IF(A130="R",IF(A129="Q",C$4*C$6*(_XLL.FRAZIONE.ANNO(C$11,C130,C$14))*(1-C$7)))),IF(A130="C",C$4*C$13/100,IF(A130="T",-(C$13-C$5)*C$4/100*C$7,0))))</f>
        <v>0</v>
      </c>
      <c r="F130" s="15"/>
      <c r="G130" s="15"/>
      <c r="H130" s="15"/>
      <c r="I130" s="13" t="str">
        <f>IF(A130&lt;&gt;"",C130-$C$20," ")</f>
        <v> </v>
      </c>
      <c r="J130" s="31">
        <f>IF(A130&lt;&gt;"",E130/(1+$M$39)^(I130/365),"")</f>
      </c>
    </row>
    <row r="131" spans="1:10" s="13" customFormat="1" ht="11.25">
      <c r="A131" s="12">
        <f>IF(A130="I",IF(C131&lt;C$12,"I","R"),IF(A130="R","C",IF(A130="C","T",IF(A130="T","",""))))</f>
      </c>
      <c r="B131" s="13">
        <f t="shared" si="1"/>
      </c>
      <c r="C131" s="14">
        <f>IF(C130&gt;C$12,C130,IF(A130="T",C130+1,IF((DATE(YEAR(C130),MONTH(C130)+C$10,DAY(C130)))&lt;C$12,(DATE(YEAR(C130),MONTH(C130)+C$10,DAY(C130))),C$12)))</f>
        <v>42371</v>
      </c>
      <c r="D131" s="14"/>
      <c r="E131" s="15">
        <f>IF(A131="I",C$4*C$6*(_XLL.FRAZIONE.ANNO(C130,C131,C$14))*(1-C$7),IF(A131="R",IF(A130="I",C$4*C$6*(_XLL.FRAZIONE.ANNO(C130,C$12,C$14))*(1-C$7),IF(A131="R",IF(A130="Q",C$4*C$6*(_XLL.FRAZIONE.ANNO(C$11,C131,C$14))*(1-C$7)))),IF(A131="C",C$4*C$13/100,IF(A131="T",-(C$13-C$5)*C$4/100*C$7,0))))</f>
        <v>0</v>
      </c>
      <c r="F131" s="15"/>
      <c r="G131" s="15"/>
      <c r="H131" s="15"/>
      <c r="I131" s="13" t="str">
        <f>IF(A131&lt;&gt;"",C131-$C$20," ")</f>
        <v> </v>
      </c>
      <c r="J131" s="31">
        <f>IF(A131&lt;&gt;"",E131/(1+$M$39)^(I131/365),"")</f>
      </c>
    </row>
    <row r="132" spans="1:10" s="13" customFormat="1" ht="11.25">
      <c r="A132" s="12">
        <f>IF(A131="I",IF(C132&lt;C$12,"I","R"),IF(A131="R","C",IF(A131="C","T",IF(A131="T","",""))))</f>
      </c>
      <c r="B132" s="13">
        <f t="shared" si="1"/>
      </c>
      <c r="C132" s="14">
        <f>IF(C131&gt;C$12,C131,IF(A131="T",C131+1,IF((DATE(YEAR(C131),MONTH(C131)+C$10,DAY(C131)))&lt;C$12,(DATE(YEAR(C131),MONTH(C131)+C$10,DAY(C131))),C$12)))</f>
        <v>42371</v>
      </c>
      <c r="D132" s="14"/>
      <c r="E132" s="15">
        <f>IF(A132="I",C$4*C$6*(_XLL.FRAZIONE.ANNO(C131,C132,C$14))*(1-C$7),IF(A132="R",IF(A131="I",C$4*C$6*(_XLL.FRAZIONE.ANNO(C131,C$12,C$14))*(1-C$7),IF(A132="R",IF(A131="Q",C$4*C$6*(_XLL.FRAZIONE.ANNO(C$11,C132,C$14))*(1-C$7)))),IF(A132="C",C$4*C$13/100,IF(A132="T",-(C$13-C$5)*C$4/100*C$7,0))))</f>
        <v>0</v>
      </c>
      <c r="F132" s="15"/>
      <c r="G132" s="15"/>
      <c r="H132" s="15"/>
      <c r="I132" s="13" t="str">
        <f>IF(A132&lt;&gt;"",C132-$C$20," ")</f>
        <v> </v>
      </c>
      <c r="J132" s="31">
        <f>IF(A132&lt;&gt;"",E132/(1+$M$39)^(I132/365),"")</f>
      </c>
    </row>
    <row r="133" spans="1:10" s="13" customFormat="1" ht="11.25">
      <c r="A133" s="12">
        <f>IF(A132="I",IF(C133&lt;C$12,"I","R"),IF(A132="R","C",IF(A132="C","T",IF(A132="T","",""))))</f>
      </c>
      <c r="B133" s="13">
        <f t="shared" si="1"/>
      </c>
      <c r="C133" s="14">
        <f>IF(C132&gt;C$12,C132,IF(A132="T",C132+1,IF((DATE(YEAR(C132),MONTH(C132)+C$10,DAY(C132)))&lt;C$12,(DATE(YEAR(C132),MONTH(C132)+C$10,DAY(C132))),C$12)))</f>
        <v>42371</v>
      </c>
      <c r="D133" s="14"/>
      <c r="E133" s="15">
        <f>IF(A133="I",C$4*C$6*(_XLL.FRAZIONE.ANNO(C132,C133,C$14))*(1-C$7),IF(A133="R",IF(A132="I",C$4*C$6*(_XLL.FRAZIONE.ANNO(C132,C$12,C$14))*(1-C$7),IF(A133="R",IF(A132="Q",C$4*C$6*(_XLL.FRAZIONE.ANNO(C$11,C133,C$14))*(1-C$7)))),IF(A133="C",C$4*C$13/100,IF(A133="T",-(C$13-C$5)*C$4/100*C$7,0))))</f>
        <v>0</v>
      </c>
      <c r="F133" s="15"/>
      <c r="G133" s="15"/>
      <c r="H133" s="15"/>
      <c r="I133" s="13" t="str">
        <f>IF(A133&lt;&gt;"",C133-$C$20," ")</f>
        <v> </v>
      </c>
      <c r="J133" s="31">
        <f>IF(A133&lt;&gt;"",E133/(1+$M$39)^(I133/365),"")</f>
      </c>
    </row>
    <row r="134" spans="1:10" s="13" customFormat="1" ht="11.25">
      <c r="A134" s="12">
        <f>IF(A133="I",IF(C134&lt;C$12,"I","R"),IF(A133="R","C",IF(A133="C","T",IF(A133="T","",""))))</f>
      </c>
      <c r="B134" s="13">
        <f t="shared" si="1"/>
      </c>
      <c r="C134" s="14">
        <f>IF(C133&gt;C$12,C133,IF(A133="T",C133+1,IF((DATE(YEAR(C133),MONTH(C133)+C$10,DAY(C133)))&lt;C$12,(DATE(YEAR(C133),MONTH(C133)+C$10,DAY(C133))),C$12)))</f>
        <v>42371</v>
      </c>
      <c r="D134" s="14"/>
      <c r="E134" s="15">
        <f>IF(A134="I",C$4*C$6*(_XLL.FRAZIONE.ANNO(C133,C134,C$14))*(1-C$7),IF(A134="R",IF(A133="I",C$4*C$6*(_XLL.FRAZIONE.ANNO(C133,C$12,C$14))*(1-C$7),IF(A134="R",IF(A133="Q",C$4*C$6*(_XLL.FRAZIONE.ANNO(C$11,C134,C$14))*(1-C$7)))),IF(A134="C",C$4*C$13/100,IF(A134="T",-(C$13-C$5)*C$4/100*C$7,0))))</f>
        <v>0</v>
      </c>
      <c r="F134" s="15"/>
      <c r="G134" s="15"/>
      <c r="H134" s="15"/>
      <c r="I134" s="13" t="str">
        <f>IF(A134&lt;&gt;"",C134-$C$20," ")</f>
        <v> </v>
      </c>
      <c r="J134" s="31">
        <f>IF(A134&lt;&gt;"",E134/(1+$M$39)^(I134/365),"")</f>
      </c>
    </row>
    <row r="135" spans="1:10" s="13" customFormat="1" ht="11.25">
      <c r="A135" s="12">
        <f>IF(A134="I",IF(C135&lt;C$12,"I","R"),IF(A134="R","C",IF(A134="C","T",IF(A134="T","",""))))</f>
      </c>
      <c r="B135" s="13">
        <f t="shared" si="1"/>
      </c>
      <c r="C135" s="14">
        <f>IF(C134&gt;C$12,C134,IF(A134="T",C134+1,IF((DATE(YEAR(C134),MONTH(C134)+C$10,DAY(C134)))&lt;C$12,(DATE(YEAR(C134),MONTH(C134)+C$10,DAY(C134))),C$12)))</f>
        <v>42371</v>
      </c>
      <c r="D135" s="14"/>
      <c r="E135" s="15">
        <f>IF(A135="I",C$4*C$6*(_XLL.FRAZIONE.ANNO(C134,C135,C$14))*(1-C$7),IF(A135="R",IF(A134="I",C$4*C$6*(_XLL.FRAZIONE.ANNO(C134,C$12,C$14))*(1-C$7),IF(A135="R",IF(A134="Q",C$4*C$6*(_XLL.FRAZIONE.ANNO(C$11,C135,C$14))*(1-C$7)))),IF(A135="C",C$4*C$13/100,IF(A135="T",-(C$13-C$5)*C$4/100*C$7,0))))</f>
        <v>0</v>
      </c>
      <c r="F135" s="15"/>
      <c r="G135" s="15"/>
      <c r="H135" s="15"/>
      <c r="I135" s="13" t="str">
        <f>IF(A135&lt;&gt;"",C135-$C$20," ")</f>
        <v> </v>
      </c>
      <c r="J135" s="31">
        <f>IF(A135&lt;&gt;"",E135/(1+$M$39)^(I135/365),"")</f>
      </c>
    </row>
    <row r="136" spans="1:10" s="13" customFormat="1" ht="11.25">
      <c r="A136" s="12">
        <f>IF(A135="I",IF(C136&lt;C$12,"I","R"),IF(A135="R","C",IF(A135="C","T",IF(A135="T","",""))))</f>
      </c>
      <c r="B136" s="13">
        <f t="shared" si="1"/>
      </c>
      <c r="C136" s="14">
        <f>IF(C135&gt;C$12,C135,IF(A135="T",C135+1,IF((DATE(YEAR(C135),MONTH(C135)+C$10,DAY(C135)))&lt;C$12,(DATE(YEAR(C135),MONTH(C135)+C$10,DAY(C135))),C$12)))</f>
        <v>42371</v>
      </c>
      <c r="D136" s="14"/>
      <c r="E136" s="15">
        <f>IF(A136="I",C$4*C$6*(_XLL.FRAZIONE.ANNO(C135,C136,C$14))*(1-C$7),IF(A136="R",IF(A135="I",C$4*C$6*(_XLL.FRAZIONE.ANNO(C135,C$12,C$14))*(1-C$7),IF(A136="R",IF(A135="Q",C$4*C$6*(_XLL.FRAZIONE.ANNO(C$11,C136,C$14))*(1-C$7)))),IF(A136="C",C$4*C$13/100,IF(A136="T",-(C$13-C$5)*C$4/100*C$7,0))))</f>
        <v>0</v>
      </c>
      <c r="F136" s="15"/>
      <c r="G136" s="15"/>
      <c r="H136" s="15"/>
      <c r="I136" s="13" t="str">
        <f>IF(A136&lt;&gt;"",C136-$C$20," ")</f>
        <v> </v>
      </c>
      <c r="J136" s="31">
        <f>IF(A136&lt;&gt;"",E136/(1+$M$39)^(I136/365),"")</f>
      </c>
    </row>
    <row r="137" spans="1:10" s="13" customFormat="1" ht="11.25">
      <c r="A137" s="12">
        <f>IF(A136="I",IF(C137&lt;C$12,"I","R"),IF(A136="R","C",IF(A136="C","T",IF(A136="T","",""))))</f>
      </c>
      <c r="B137" s="13">
        <f t="shared" si="1"/>
      </c>
      <c r="C137" s="14">
        <f>IF(C136&gt;C$12,C136,IF(A136="T",C136+1,IF((DATE(YEAR(C136),MONTH(C136)+C$10,DAY(C136)))&lt;C$12,(DATE(YEAR(C136),MONTH(C136)+C$10,DAY(C136))),C$12)))</f>
        <v>42371</v>
      </c>
      <c r="D137" s="14"/>
      <c r="E137" s="15">
        <f>IF(A137="I",C$4*C$6*(_XLL.FRAZIONE.ANNO(C136,C137,C$14))*(1-C$7),IF(A137="R",IF(A136="I",C$4*C$6*(_XLL.FRAZIONE.ANNO(C136,C$12,C$14))*(1-C$7),IF(A137="R",IF(A136="Q",C$4*C$6*(_XLL.FRAZIONE.ANNO(C$11,C137,C$14))*(1-C$7)))),IF(A137="C",C$4*C$13/100,IF(A137="T",-(C$13-C$5)*C$4/100*C$7,0))))</f>
        <v>0</v>
      </c>
      <c r="F137" s="15"/>
      <c r="G137" s="15"/>
      <c r="H137" s="15"/>
      <c r="I137" s="13" t="str">
        <f>IF(A137&lt;&gt;"",C137-$C$20," ")</f>
        <v> </v>
      </c>
      <c r="J137" s="31">
        <f>IF(A137&lt;&gt;"",E137/(1+$M$39)^(I137/365),"")</f>
      </c>
    </row>
    <row r="138" spans="1:10" s="13" customFormat="1" ht="11.25">
      <c r="A138" s="12">
        <f>IF(A137="I",IF(C138&lt;C$12,"I","R"),IF(A137="R","C",IF(A137="C","T",IF(A137="T","",""))))</f>
      </c>
      <c r="B138" s="13">
        <f t="shared" si="1"/>
      </c>
      <c r="C138" s="14">
        <f>IF(C137&gt;C$12,C137,IF(A137="T",C137+1,IF((DATE(YEAR(C137),MONTH(C137)+C$10,DAY(C137)))&lt;C$12,(DATE(YEAR(C137),MONTH(C137)+C$10,DAY(C137))),C$12)))</f>
        <v>42371</v>
      </c>
      <c r="D138" s="14"/>
      <c r="E138" s="15">
        <f>IF(A138="I",C$4*C$6*(_XLL.FRAZIONE.ANNO(C137,C138,C$14))*(1-C$7),IF(A138="R",IF(A137="I",C$4*C$6*(_XLL.FRAZIONE.ANNO(C137,C$12,C$14))*(1-C$7),IF(A138="R",IF(A137="Q",C$4*C$6*(_XLL.FRAZIONE.ANNO(C$11,C138,C$14))*(1-C$7)))),IF(A138="C",C$4*C$13/100,IF(A138="T",-(C$13-C$5)*C$4/100*C$7,0))))</f>
        <v>0</v>
      </c>
      <c r="F138" s="15"/>
      <c r="G138" s="15"/>
      <c r="H138" s="15"/>
      <c r="I138" s="13" t="str">
        <f>IF(A138&lt;&gt;"",C138-$C$20," ")</f>
        <v> </v>
      </c>
      <c r="J138" s="31">
        <f>IF(A138&lt;&gt;"",E138/(1+$M$39)^(I138/365),"")</f>
      </c>
    </row>
    <row r="139" spans="1:10" s="13" customFormat="1" ht="11.25">
      <c r="A139" s="12">
        <f>IF(A138="I",IF(C139&lt;C$12,"I","R"),IF(A138="R","C",IF(A138="C","T",IF(A138="T","",""))))</f>
      </c>
      <c r="B139" s="13">
        <f t="shared" si="1"/>
      </c>
      <c r="C139" s="14">
        <f>IF(C138&gt;C$12,C138,IF(A138="T",C138+1,IF((DATE(YEAR(C138),MONTH(C138)+C$10,DAY(C138)))&lt;C$12,(DATE(YEAR(C138),MONTH(C138)+C$10,DAY(C138))),C$12)))</f>
        <v>42371</v>
      </c>
      <c r="D139" s="14"/>
      <c r="E139" s="15">
        <f>IF(A139="I",C$4*C$6*(_XLL.FRAZIONE.ANNO(C138,C139,C$14))*(1-C$7),IF(A139="R",IF(A138="I",C$4*C$6*(_XLL.FRAZIONE.ANNO(C138,C$12,C$14))*(1-C$7),IF(A139="R",IF(A138="Q",C$4*C$6*(_XLL.FRAZIONE.ANNO(C$11,C139,C$14))*(1-C$7)))),IF(A139="C",C$4*C$13/100,IF(A139="T",-(C$13-C$5)*C$4/100*C$7,0))))</f>
        <v>0</v>
      </c>
      <c r="F139" s="15"/>
      <c r="G139" s="15"/>
      <c r="H139" s="15"/>
      <c r="I139" s="13" t="str">
        <f>IF(A139&lt;&gt;"",C139-$C$20," ")</f>
        <v> </v>
      </c>
      <c r="J139" s="31">
        <f>IF(A139&lt;&gt;"",E139/(1+$M$39)^(I139/365),"")</f>
      </c>
    </row>
    <row r="140" spans="1:10" s="13" customFormat="1" ht="11.25">
      <c r="A140" s="12">
        <f>IF(A139="I",IF(C140&lt;C$12,"I","R"),IF(A139="R","C",IF(A139="C","T",IF(A139="T","",""))))</f>
      </c>
      <c r="B140" s="13">
        <f t="shared" si="1"/>
      </c>
      <c r="C140" s="14">
        <f>IF(C139&gt;C$12,C139,IF(A139="T",C139+1,IF((DATE(YEAR(C139),MONTH(C139)+C$10,DAY(C139)))&lt;C$12,(DATE(YEAR(C139),MONTH(C139)+C$10,DAY(C139))),C$12)))</f>
        <v>42371</v>
      </c>
      <c r="D140" s="14"/>
      <c r="E140" s="15">
        <f>IF(A140="I",C$4*C$6*(_XLL.FRAZIONE.ANNO(C139,C140,C$14))*(1-C$7),IF(A140="R",IF(A139="I",C$4*C$6*(_XLL.FRAZIONE.ANNO(C139,C$12,C$14))*(1-C$7),IF(A140="R",IF(A139="Q",C$4*C$6*(_XLL.FRAZIONE.ANNO(C$11,C140,C$14))*(1-C$7)))),IF(A140="C",C$4*C$13/100,IF(A140="T",-(C$13-C$5)*C$4/100*C$7,0))))</f>
        <v>0</v>
      </c>
      <c r="F140" s="15"/>
      <c r="G140" s="15"/>
      <c r="H140" s="15"/>
      <c r="I140" s="13" t="str">
        <f>IF(A140&lt;&gt;"",C140-$C$20," ")</f>
        <v> </v>
      </c>
      <c r="J140" s="31">
        <f>IF(A140&lt;&gt;"",E140/(1+$M$39)^(I140/365),"")</f>
      </c>
    </row>
    <row r="141" spans="1:10" s="13" customFormat="1" ht="11.25">
      <c r="A141" s="12">
        <f>IF(A140="I",IF(C141&lt;C$12,"I","R"),IF(A140="R","C",IF(A140="C","T",IF(A140="T","",""))))</f>
      </c>
      <c r="B141" s="13">
        <f t="shared" si="1"/>
      </c>
      <c r="C141" s="14">
        <f>IF(C140&gt;C$12,C140,IF(A140="T",C140+1,IF((DATE(YEAR(C140),MONTH(C140)+C$10,DAY(C140)))&lt;C$12,(DATE(YEAR(C140),MONTH(C140)+C$10,DAY(C140))),C$12)))</f>
        <v>42371</v>
      </c>
      <c r="D141" s="14"/>
      <c r="E141" s="15">
        <f>IF(A141="I",C$4*C$6*(_XLL.FRAZIONE.ANNO(C140,C141,C$14))*(1-C$7),IF(A141="R",IF(A140="I",C$4*C$6*(_XLL.FRAZIONE.ANNO(C140,C$12,C$14))*(1-C$7),IF(A141="R",IF(A140="Q",C$4*C$6*(_XLL.FRAZIONE.ANNO(C$11,C141,C$14))*(1-C$7)))),IF(A141="C",C$4*C$13/100,IF(A141="T",-(C$13-C$5)*C$4/100*C$7,0))))</f>
        <v>0</v>
      </c>
      <c r="F141" s="15"/>
      <c r="G141" s="15"/>
      <c r="H141" s="15"/>
      <c r="I141" s="13" t="str">
        <f>IF(A141&lt;&gt;"",C141-$C$20," ")</f>
        <v> </v>
      </c>
      <c r="J141" s="31">
        <f>IF(A141&lt;&gt;"",E141/(1+$M$39)^(I141/365),"")</f>
      </c>
    </row>
    <row r="142" spans="1:10" s="13" customFormat="1" ht="11.25">
      <c r="A142" s="12">
        <f>IF(A141="I",IF(C142&lt;C$12,"I","R"),IF(A141="R","C",IF(A141="C","T",IF(A141="T","",""))))</f>
      </c>
      <c r="B142" s="13">
        <f t="shared" si="1"/>
      </c>
      <c r="C142" s="14">
        <f>IF(C141&gt;C$12,C141,IF(A141="T",C141+1,IF((DATE(YEAR(C141),MONTH(C141)+C$10,DAY(C141)))&lt;C$12,(DATE(YEAR(C141),MONTH(C141)+C$10,DAY(C141))),C$12)))</f>
        <v>42371</v>
      </c>
      <c r="D142" s="14"/>
      <c r="E142" s="15">
        <f>IF(A142="I",C$4*C$6*(_XLL.FRAZIONE.ANNO(C141,C142,C$14))*(1-C$7),IF(A142="R",IF(A141="I",C$4*C$6*(_XLL.FRAZIONE.ANNO(C141,C$12,C$14))*(1-C$7),IF(A142="R",IF(A141="Q",C$4*C$6*(_XLL.FRAZIONE.ANNO(C$11,C142,C$14))*(1-C$7)))),IF(A142="C",C$4*C$13/100,IF(A142="T",-(C$13-C$5)*C$4/100*C$7,0))))</f>
        <v>0</v>
      </c>
      <c r="F142" s="15"/>
      <c r="G142" s="15"/>
      <c r="H142" s="15"/>
      <c r="I142" s="13" t="str">
        <f>IF(A142&lt;&gt;"",C142-$C$20," ")</f>
        <v> </v>
      </c>
      <c r="J142" s="31">
        <f>IF(A142&lt;&gt;"",E142/(1+$M$39)^(I142/365),"")</f>
      </c>
    </row>
    <row r="143" spans="1:10" s="13" customFormat="1" ht="11.25">
      <c r="A143" s="12">
        <f>IF(A142="I",IF(C143&lt;C$12,"I","R"),IF(A142="R","C",IF(A142="C","T",IF(A142="T","",""))))</f>
      </c>
      <c r="B143" s="13">
        <f t="shared" si="1"/>
      </c>
      <c r="C143" s="14">
        <f>IF(C142&gt;C$12,C142,IF(A142="T",C142+1,IF((DATE(YEAR(C142),MONTH(C142)+C$10,DAY(C142)))&lt;C$12,(DATE(YEAR(C142),MONTH(C142)+C$10,DAY(C142))),C$12)))</f>
        <v>42371</v>
      </c>
      <c r="D143" s="14"/>
      <c r="E143" s="15">
        <f>IF(A143="I",C$4*C$6*(_XLL.FRAZIONE.ANNO(C142,C143,C$14))*(1-C$7),IF(A143="R",IF(A142="I",C$4*C$6*(_XLL.FRAZIONE.ANNO(C142,C$12,C$14))*(1-C$7),IF(A143="R",IF(A142="Q",C$4*C$6*(_XLL.FRAZIONE.ANNO(C$11,C143,C$14))*(1-C$7)))),IF(A143="C",C$4*C$13/100,IF(A143="T",-(C$13-C$5)*C$4/100*C$7,0))))</f>
        <v>0</v>
      </c>
      <c r="F143" s="15"/>
      <c r="G143" s="15"/>
      <c r="H143" s="15"/>
      <c r="I143" s="13" t="str">
        <f>IF(A143&lt;&gt;"",C143-$C$20," ")</f>
        <v> </v>
      </c>
      <c r="J143" s="31">
        <f>IF(A143&lt;&gt;"",E143/(1+$M$39)^(I143/365),"")</f>
      </c>
    </row>
    <row r="144" spans="1:10" s="13" customFormat="1" ht="11.25">
      <c r="A144" s="12">
        <f>IF(A143="I",IF(C144&lt;C$12,"I","R"),IF(A143="R","C",IF(A143="C","T",IF(A143="T","",""))))</f>
      </c>
      <c r="B144" s="13">
        <f t="shared" si="1"/>
      </c>
      <c r="C144" s="14">
        <f>IF(C143&gt;C$12,C143,IF(A143="T",C143+1,IF((DATE(YEAR(C143),MONTH(C143)+C$10,DAY(C143)))&lt;C$12,(DATE(YEAR(C143),MONTH(C143)+C$10,DAY(C143))),C$12)))</f>
        <v>42371</v>
      </c>
      <c r="D144" s="14"/>
      <c r="E144" s="15">
        <f>IF(A144="I",C$4*C$6*(_XLL.FRAZIONE.ANNO(C143,C144,C$14))*(1-C$7),IF(A144="R",IF(A143="I",C$4*C$6*(_XLL.FRAZIONE.ANNO(C143,C$12,C$14))*(1-C$7),IF(A144="R",IF(A143="Q",C$4*C$6*(_XLL.FRAZIONE.ANNO(C$11,C144,C$14))*(1-C$7)))),IF(A144="C",C$4*C$13/100,IF(A144="T",-(C$13-C$5)*C$4/100*C$7,0))))</f>
        <v>0</v>
      </c>
      <c r="F144" s="15"/>
      <c r="G144" s="15"/>
      <c r="H144" s="15"/>
      <c r="I144" s="13" t="str">
        <f>IF(A144&lt;&gt;"",C144-$C$20," ")</f>
        <v> </v>
      </c>
      <c r="J144" s="31">
        <f>IF(A144&lt;&gt;"",E144/(1+$M$39)^(I144/365),"")</f>
      </c>
    </row>
    <row r="145" spans="1:10" s="13" customFormat="1" ht="11.25">
      <c r="A145" s="12">
        <f>IF(A144="I",IF(C145&lt;C$12,"I","R"),IF(A144="R","C",IF(A144="C","T",IF(A144="T","",""))))</f>
      </c>
      <c r="B145" s="13">
        <f t="shared" si="1"/>
      </c>
      <c r="C145" s="14">
        <f>IF(C144&gt;C$12,C144,IF(A144="T",C144+1,IF((DATE(YEAR(C144),MONTH(C144)+C$10,DAY(C144)))&lt;C$12,(DATE(YEAR(C144),MONTH(C144)+C$10,DAY(C144))),C$12)))</f>
        <v>42371</v>
      </c>
      <c r="D145" s="14"/>
      <c r="E145" s="15">
        <f>IF(A145="I",C$4*C$6*(_XLL.FRAZIONE.ANNO(C144,C145,C$14))*(1-C$7),IF(A145="R",IF(A144="I",C$4*C$6*(_XLL.FRAZIONE.ANNO(C144,C$12,C$14))*(1-C$7),IF(A145="R",IF(A144="Q",C$4*C$6*(_XLL.FRAZIONE.ANNO(C$11,C145,C$14))*(1-C$7)))),IF(A145="C",C$4*C$13/100,IF(A145="T",-(C$13-C$5)*C$4/100*C$7,0))))</f>
        <v>0</v>
      </c>
      <c r="F145" s="15"/>
      <c r="G145" s="15"/>
      <c r="H145" s="15"/>
      <c r="I145" s="13" t="str">
        <f>IF(A145&lt;&gt;"",C145-$C$20," ")</f>
        <v> </v>
      </c>
      <c r="J145" s="31">
        <f>IF(A145&lt;&gt;"",E145/(1+$M$39)^(I145/365),"")</f>
      </c>
    </row>
    <row r="146" spans="1:10" s="13" customFormat="1" ht="11.25">
      <c r="A146" s="12">
        <f>IF(A145="I",IF(C146&lt;C$12,"I","R"),IF(A145="R","C",IF(A145="C","T",IF(A145="T","",""))))</f>
      </c>
      <c r="B146" s="13">
        <f t="shared" si="1"/>
      </c>
      <c r="C146" s="14">
        <f>IF(C145&gt;C$12,C145,IF(A145="T",C145+1,IF((DATE(YEAR(C145),MONTH(C145)+C$10,DAY(C145)))&lt;C$12,(DATE(YEAR(C145),MONTH(C145)+C$10,DAY(C145))),C$12)))</f>
        <v>42371</v>
      </c>
      <c r="D146" s="14"/>
      <c r="E146" s="15">
        <f>IF(A146="I",C$4*C$6*(_XLL.FRAZIONE.ANNO(C145,C146,C$14))*(1-C$7),IF(A146="R",IF(A145="I",C$4*C$6*(_XLL.FRAZIONE.ANNO(C145,C$12,C$14))*(1-C$7),IF(A146="R",IF(A145="Q",C$4*C$6*(_XLL.FRAZIONE.ANNO(C$11,C146,C$14))*(1-C$7)))),IF(A146="C",C$4*C$13/100,IF(A146="T",-(C$13-C$5)*C$4/100*C$7,0))))</f>
        <v>0</v>
      </c>
      <c r="F146" s="15"/>
      <c r="G146" s="15"/>
      <c r="H146" s="15"/>
      <c r="I146" s="13" t="str">
        <f>IF(A146&lt;&gt;"",C146-$C$20," ")</f>
        <v> </v>
      </c>
      <c r="J146" s="31">
        <f>IF(A146&lt;&gt;"",E146/(1+$M$39)^(I146/365),"")</f>
      </c>
    </row>
    <row r="147" spans="1:10" s="13" customFormat="1" ht="11.25">
      <c r="A147" s="12">
        <f>IF(A146="I",IF(C147&lt;C$12,"I","R"),IF(A146="R","C",IF(A146="C","T",IF(A146="T","",""))))</f>
      </c>
      <c r="B147" s="13">
        <f t="shared" si="1"/>
      </c>
      <c r="C147" s="14">
        <f>IF(C146&gt;C$12,C146,IF(A146="T",C146+1,IF((DATE(YEAR(C146),MONTH(C146)+C$10,DAY(C146)))&lt;C$12,(DATE(YEAR(C146),MONTH(C146)+C$10,DAY(C146))),C$12)))</f>
        <v>42371</v>
      </c>
      <c r="D147" s="14"/>
      <c r="E147" s="15">
        <f>IF(A147="I",C$4*C$6*(_XLL.FRAZIONE.ANNO(C146,C147,C$14))*(1-C$7),IF(A147="R",IF(A146="I",C$4*C$6*(_XLL.FRAZIONE.ANNO(C146,C$12,C$14))*(1-C$7),IF(A147="R",IF(A146="Q",C$4*C$6*(_XLL.FRAZIONE.ANNO(C$11,C147,C$14))*(1-C$7)))),IF(A147="C",C$4*C$13/100,IF(A147="T",-(C$13-C$5)*C$4/100*C$7,0))))</f>
        <v>0</v>
      </c>
      <c r="F147" s="15"/>
      <c r="G147" s="15"/>
      <c r="H147" s="15"/>
      <c r="I147" s="13" t="str">
        <f>IF(A147&lt;&gt;"",C147-$C$20," ")</f>
        <v> </v>
      </c>
      <c r="J147" s="31">
        <f>IF(A147&lt;&gt;"",E147/(1+$M$39)^(I147/365),"")</f>
      </c>
    </row>
    <row r="148" spans="1:10" s="13" customFormat="1" ht="11.25">
      <c r="A148" s="12">
        <f>IF(A147="I",IF(C148&lt;C$12,"I","R"),IF(A147="R","C",IF(A147="C","T",IF(A147="T","",""))))</f>
      </c>
      <c r="B148" s="13">
        <f t="shared" si="1"/>
      </c>
      <c r="C148" s="14">
        <f>IF(C147&gt;C$12,C147,IF(A147="T",C147+1,IF((DATE(YEAR(C147),MONTH(C147)+C$10,DAY(C147)))&lt;C$12,(DATE(YEAR(C147),MONTH(C147)+C$10,DAY(C147))),C$12)))</f>
        <v>42371</v>
      </c>
      <c r="D148" s="14"/>
      <c r="E148" s="15">
        <f>IF(A148="I",C$4*C$6*(_XLL.FRAZIONE.ANNO(C147,C148,C$14))*(1-C$7),IF(A148="R",IF(A147="I",C$4*C$6*(_XLL.FRAZIONE.ANNO(C147,C$12,C$14))*(1-C$7),IF(A148="R",IF(A147="Q",C$4*C$6*(_XLL.FRAZIONE.ANNO(C$11,C148,C$14))*(1-C$7)))),IF(A148="C",C$4*C$13/100,IF(A148="T",-(C$13-C$5)*C$4/100*C$7,0))))</f>
        <v>0</v>
      </c>
      <c r="F148" s="15"/>
      <c r="G148" s="15"/>
      <c r="H148" s="15"/>
      <c r="I148" s="13" t="str">
        <f>IF(A148&lt;&gt;"",C148-$C$20," ")</f>
        <v> </v>
      </c>
      <c r="J148" s="31">
        <f>IF(A148&lt;&gt;"",E148/(1+$M$39)^(I148/365),"")</f>
      </c>
    </row>
    <row r="149" spans="1:10" s="13" customFormat="1" ht="11.25">
      <c r="A149" s="12">
        <f>IF(A148="I",IF(C149&lt;C$12,"I","R"),IF(A148="R","C",IF(A148="C","T",IF(A148="T","",""))))</f>
      </c>
      <c r="B149" s="13">
        <f t="shared" si="1"/>
      </c>
      <c r="C149" s="14">
        <f>IF(C148&gt;C$12,C148,IF(A148="T",C148+1,IF((DATE(YEAR(C148),MONTH(C148)+C$10,DAY(C148)))&lt;C$12,(DATE(YEAR(C148),MONTH(C148)+C$10,DAY(C148))),C$12)))</f>
        <v>42371</v>
      </c>
      <c r="D149" s="14"/>
      <c r="E149" s="15">
        <f>IF(A149="I",C$4*C$6*(_XLL.FRAZIONE.ANNO(C148,C149,C$14))*(1-C$7),IF(A149="R",IF(A148="I",C$4*C$6*(_XLL.FRAZIONE.ANNO(C148,C$12,C$14))*(1-C$7),IF(A149="R",IF(A148="Q",C$4*C$6*(_XLL.FRAZIONE.ANNO(C$11,C149,C$14))*(1-C$7)))),IF(A149="C",C$4*C$13/100,IF(A149="T",-(C$13-C$5)*C$4/100*C$7,0))))</f>
        <v>0</v>
      </c>
      <c r="F149" s="15"/>
      <c r="G149" s="15"/>
      <c r="H149" s="15"/>
      <c r="I149" s="13" t="str">
        <f>IF(A149&lt;&gt;"",C149-$C$20," ")</f>
        <v> </v>
      </c>
      <c r="J149" s="31">
        <f>IF(A149&lt;&gt;"",E149/(1+$M$39)^(I149/365),"")</f>
      </c>
    </row>
    <row r="150" spans="1:10" s="13" customFormat="1" ht="11.25">
      <c r="A150" s="12">
        <f>IF(A149="I",IF(C150&lt;C$12,"I","R"),IF(A149="R","C",IF(A149="C","T",IF(A149="T","",""))))</f>
      </c>
      <c r="B150" s="13">
        <f t="shared" si="1"/>
      </c>
      <c r="C150" s="14">
        <f>IF(C149&gt;C$12,C149,IF(A149="T",C149+1,IF((DATE(YEAR(C149),MONTH(C149)+C$10,DAY(C149)))&lt;C$12,(DATE(YEAR(C149),MONTH(C149)+C$10,DAY(C149))),C$12)))</f>
        <v>42371</v>
      </c>
      <c r="D150" s="14"/>
      <c r="E150" s="15">
        <f>IF(A150="I",C$4*C$6*(_XLL.FRAZIONE.ANNO(C149,C150,C$14))*(1-C$7),IF(A150="R",IF(A149="I",C$4*C$6*(_XLL.FRAZIONE.ANNO(C149,C$12,C$14))*(1-C$7),IF(A150="R",IF(A149="Q",C$4*C$6*(_XLL.FRAZIONE.ANNO(C$11,C150,C$14))*(1-C$7)))),IF(A150="C",C$4*C$13/100,IF(A150="T",-(C$13-C$5)*C$4/100*C$7,0))))</f>
        <v>0</v>
      </c>
      <c r="F150" s="15"/>
      <c r="G150" s="15"/>
      <c r="H150" s="15"/>
      <c r="I150" s="13" t="str">
        <f>IF(A150&lt;&gt;"",C150-$C$20," ")</f>
        <v> </v>
      </c>
      <c r="J150" s="31">
        <f>IF(A150&lt;&gt;"",E150/(1+$M$39)^(I150/365),"")</f>
      </c>
    </row>
    <row r="151" spans="1:10" s="13" customFormat="1" ht="11.25">
      <c r="A151" s="12">
        <f>IF(A150="I",IF(C151&lt;C$12,"I","R"),IF(A150="R","C",IF(A150="C","T",IF(A150="T","",""))))</f>
      </c>
      <c r="B151" s="13">
        <f t="shared" si="1"/>
      </c>
      <c r="C151" s="14">
        <f>IF(C150&gt;C$12,C150,IF(A150="T",C150+1,IF((DATE(YEAR(C150),MONTH(C150)+C$10,DAY(C150)))&lt;C$12,(DATE(YEAR(C150),MONTH(C150)+C$10,DAY(C150))),C$12)))</f>
        <v>42371</v>
      </c>
      <c r="D151" s="14"/>
      <c r="E151" s="15">
        <f>IF(A151="I",C$4*C$6*(_XLL.FRAZIONE.ANNO(C150,C151,C$14))*(1-C$7),IF(A151="R",IF(A150="I",C$4*C$6*(_XLL.FRAZIONE.ANNO(C150,C$12,C$14))*(1-C$7),IF(A151="R",IF(A150="Q",C$4*C$6*(_XLL.FRAZIONE.ANNO(C$11,C151,C$14))*(1-C$7)))),IF(A151="C",C$4*C$13/100,IF(A151="T",-(C$13-C$5)*C$4/100*C$7,0))))</f>
        <v>0</v>
      </c>
      <c r="F151" s="15"/>
      <c r="G151" s="15"/>
      <c r="H151" s="15"/>
      <c r="I151" s="13" t="str">
        <f>IF(A151&lt;&gt;"",C151-$C$20," ")</f>
        <v> </v>
      </c>
      <c r="J151" s="31">
        <f>IF(A151&lt;&gt;"",E151/(1+$M$39)^(I151/365),"")</f>
      </c>
    </row>
    <row r="152" spans="1:10" s="13" customFormat="1" ht="11.25">
      <c r="A152" s="12">
        <f>IF(A151="I",IF(C152&lt;C$12,"I","R"),IF(A151="R","C",IF(A151="C","T",IF(A151="T","",""))))</f>
      </c>
      <c r="B152" s="13">
        <f aca="true" t="shared" si="2" ref="B152:B215">IF(A152="I","Cedola netta",IF(A152="R","Interessi maturati a data scadenza",IF(A152="C","Capitale",IF(A152="T","Tassazione capital gain",""))))</f>
      </c>
      <c r="C152" s="14">
        <f>IF(C151&gt;C$12,C151,IF(A151="T",C151+1,IF((DATE(YEAR(C151),MONTH(C151)+C$10,DAY(C151)))&lt;C$12,(DATE(YEAR(C151),MONTH(C151)+C$10,DAY(C151))),C$12)))</f>
        <v>42371</v>
      </c>
      <c r="D152" s="14"/>
      <c r="E152" s="15">
        <f>IF(A152="I",C$4*C$6*(_XLL.FRAZIONE.ANNO(C151,C152,C$14))*(1-C$7),IF(A152="R",IF(A151="I",C$4*C$6*(_XLL.FRAZIONE.ANNO(C151,C$12,C$14))*(1-C$7),IF(A152="R",IF(A151="Q",C$4*C$6*(_XLL.FRAZIONE.ANNO(C$11,C152,C$14))*(1-C$7)))),IF(A152="C",C$4*C$13/100,IF(A152="T",-(C$13-C$5)*C$4/100*C$7,0))))</f>
        <v>0</v>
      </c>
      <c r="F152" s="15"/>
      <c r="G152" s="15"/>
      <c r="H152" s="15"/>
      <c r="I152" s="13" t="str">
        <f>IF(A152&lt;&gt;"",C152-$C$20," ")</f>
        <v> </v>
      </c>
      <c r="J152" s="31">
        <f>IF(A152&lt;&gt;"",E152/(1+$M$39)^(I152/365),"")</f>
      </c>
    </row>
    <row r="153" spans="1:10" s="13" customFormat="1" ht="11.25">
      <c r="A153" s="12">
        <f>IF(A152="I",IF(C153&lt;C$12,"I","R"),IF(A152="R","C",IF(A152="C","T",IF(A152="T","",""))))</f>
      </c>
      <c r="B153" s="13">
        <f t="shared" si="2"/>
      </c>
      <c r="C153" s="14">
        <f>IF(C152&gt;C$12,C152,IF(A152="T",C152+1,IF((DATE(YEAR(C152),MONTH(C152)+C$10,DAY(C152)))&lt;C$12,(DATE(YEAR(C152),MONTH(C152)+C$10,DAY(C152))),C$12)))</f>
        <v>42371</v>
      </c>
      <c r="D153" s="14"/>
      <c r="E153" s="15">
        <f>IF(A153="I",C$4*C$6*(_XLL.FRAZIONE.ANNO(C152,C153,C$14))*(1-C$7),IF(A153="R",IF(A152="I",C$4*C$6*(_XLL.FRAZIONE.ANNO(C152,C$12,C$14))*(1-C$7),IF(A153="R",IF(A152="Q",C$4*C$6*(_XLL.FRAZIONE.ANNO(C$11,C153,C$14))*(1-C$7)))),IF(A153="C",C$4*C$13/100,IF(A153="T",-(C$13-C$5)*C$4/100*C$7,0))))</f>
        <v>0</v>
      </c>
      <c r="F153" s="15"/>
      <c r="G153" s="15"/>
      <c r="H153" s="15"/>
      <c r="I153" s="13" t="str">
        <f>IF(A153&lt;&gt;"",C153-$C$20," ")</f>
        <v> </v>
      </c>
      <c r="J153" s="31">
        <f>IF(A153&lt;&gt;"",E153/(1+$M$39)^(I153/365),"")</f>
      </c>
    </row>
    <row r="154" spans="1:10" s="13" customFormat="1" ht="11.25">
      <c r="A154" s="12">
        <f>IF(A153="I",IF(C154&lt;C$12,"I","R"),IF(A153="R","C",IF(A153="C","T",IF(A153="T","",""))))</f>
      </c>
      <c r="B154" s="13">
        <f t="shared" si="2"/>
      </c>
      <c r="C154" s="14">
        <f>IF(C153&gt;C$12,C153,IF(A153="T",C153+1,IF((DATE(YEAR(C153),MONTH(C153)+C$10,DAY(C153)))&lt;C$12,(DATE(YEAR(C153),MONTH(C153)+C$10,DAY(C153))),C$12)))</f>
        <v>42371</v>
      </c>
      <c r="D154" s="14"/>
      <c r="E154" s="15">
        <f>IF(A154="I",C$4*C$6*(_XLL.FRAZIONE.ANNO(C153,C154,C$14))*(1-C$7),IF(A154="R",IF(A153="I",C$4*C$6*(_XLL.FRAZIONE.ANNO(C153,C$12,C$14))*(1-C$7),IF(A154="R",IF(A153="Q",C$4*C$6*(_XLL.FRAZIONE.ANNO(C$11,C154,C$14))*(1-C$7)))),IF(A154="C",C$4*C$13/100,IF(A154="T",-(C$13-C$5)*C$4/100*C$7,0))))</f>
        <v>0</v>
      </c>
      <c r="F154" s="15"/>
      <c r="G154" s="15"/>
      <c r="H154" s="15"/>
      <c r="I154" s="13" t="str">
        <f>IF(A154&lt;&gt;"",C154-$C$20," ")</f>
        <v> </v>
      </c>
      <c r="J154" s="31">
        <f>IF(A154&lt;&gt;"",E154/(1+$M$39)^(I154/365),"")</f>
      </c>
    </row>
    <row r="155" spans="1:10" s="13" customFormat="1" ht="11.25">
      <c r="A155" s="12">
        <f>IF(A154="I",IF(C155&lt;C$12,"I","R"),IF(A154="R","C",IF(A154="C","T",IF(A154="T","",""))))</f>
      </c>
      <c r="B155" s="13">
        <f t="shared" si="2"/>
      </c>
      <c r="C155" s="14">
        <f>IF(C154&gt;C$12,C154,IF(A154="T",C154+1,IF((DATE(YEAR(C154),MONTH(C154)+C$10,DAY(C154)))&lt;C$12,(DATE(YEAR(C154),MONTH(C154)+C$10,DAY(C154))),C$12)))</f>
        <v>42371</v>
      </c>
      <c r="D155" s="14"/>
      <c r="E155" s="15">
        <f>IF(A155="I",C$4*C$6*(_XLL.FRAZIONE.ANNO(C154,C155,C$14))*(1-C$7),IF(A155="R",IF(A154="I",C$4*C$6*(_XLL.FRAZIONE.ANNO(C154,C$12,C$14))*(1-C$7),IF(A155="R",IF(A154="Q",C$4*C$6*(_XLL.FRAZIONE.ANNO(C$11,C155,C$14))*(1-C$7)))),IF(A155="C",C$4*C$13/100,IF(A155="T",-(C$13-C$5)*C$4/100*C$7,0))))</f>
        <v>0</v>
      </c>
      <c r="F155" s="15"/>
      <c r="G155" s="15"/>
      <c r="H155" s="15"/>
      <c r="I155" s="13" t="str">
        <f>IF(A155&lt;&gt;"",C155-$C$20," ")</f>
        <v> </v>
      </c>
      <c r="J155" s="31">
        <f>IF(A155&lt;&gt;"",E155/(1+$M$39)^(I155/365),"")</f>
      </c>
    </row>
    <row r="156" spans="1:10" s="13" customFormat="1" ht="11.25">
      <c r="A156" s="12">
        <f>IF(A155="I",IF(C156&lt;C$12,"I","R"),IF(A155="R","C",IF(A155="C","T",IF(A155="T","",""))))</f>
      </c>
      <c r="B156" s="13">
        <f t="shared" si="2"/>
      </c>
      <c r="C156" s="14">
        <f>IF(C155&gt;C$12,C155,IF(A155="T",C155+1,IF((DATE(YEAR(C155),MONTH(C155)+C$10,DAY(C155)))&lt;C$12,(DATE(YEAR(C155),MONTH(C155)+C$10,DAY(C155))),C$12)))</f>
        <v>42371</v>
      </c>
      <c r="D156" s="14"/>
      <c r="E156" s="15">
        <f>IF(A156="I",C$4*C$6*(_XLL.FRAZIONE.ANNO(C155,C156,C$14))*(1-C$7),IF(A156="R",IF(A155="I",C$4*C$6*(_XLL.FRAZIONE.ANNO(C155,C$12,C$14))*(1-C$7),IF(A156="R",IF(A155="Q",C$4*C$6*(_XLL.FRAZIONE.ANNO(C$11,C156,C$14))*(1-C$7)))),IF(A156="C",C$4*C$13/100,IF(A156="T",-(C$13-C$5)*C$4/100*C$7,0))))</f>
        <v>0</v>
      </c>
      <c r="F156" s="15"/>
      <c r="G156" s="15"/>
      <c r="H156" s="15"/>
      <c r="I156" s="13" t="str">
        <f>IF(A156&lt;&gt;"",C156-$C$20," ")</f>
        <v> </v>
      </c>
      <c r="J156" s="31">
        <f>IF(A156&lt;&gt;"",E156/(1+$M$39)^(I156/365),"")</f>
      </c>
    </row>
    <row r="157" spans="1:10" s="13" customFormat="1" ht="11.25">
      <c r="A157" s="12">
        <f>IF(A156="I",IF(C157&lt;C$12,"I","R"),IF(A156="R","C",IF(A156="C","T",IF(A156="T","",""))))</f>
      </c>
      <c r="B157" s="13">
        <f t="shared" si="2"/>
      </c>
      <c r="C157" s="14">
        <f>IF(C156&gt;C$12,C156,IF(A156="T",C156+1,IF((DATE(YEAR(C156),MONTH(C156)+C$10,DAY(C156)))&lt;C$12,(DATE(YEAR(C156),MONTH(C156)+C$10,DAY(C156))),C$12)))</f>
        <v>42371</v>
      </c>
      <c r="D157" s="14"/>
      <c r="E157" s="15">
        <f>IF(A157="I",C$4*C$6*(_XLL.FRAZIONE.ANNO(C156,C157,C$14))*(1-C$7),IF(A157="R",IF(A156="I",C$4*C$6*(_XLL.FRAZIONE.ANNO(C156,C$12,C$14))*(1-C$7),IF(A157="R",IF(A156="Q",C$4*C$6*(_XLL.FRAZIONE.ANNO(C$11,C157,C$14))*(1-C$7)))),IF(A157="C",C$4*C$13/100,IF(A157="T",-(C$13-C$5)*C$4/100*C$7,0))))</f>
        <v>0</v>
      </c>
      <c r="F157" s="15"/>
      <c r="G157" s="15"/>
      <c r="H157" s="15"/>
      <c r="I157" s="13" t="str">
        <f>IF(A157&lt;&gt;"",C157-$C$20," ")</f>
        <v> </v>
      </c>
      <c r="J157" s="31">
        <f>IF(A157&lt;&gt;"",E157/(1+$M$39)^(I157/365),"")</f>
      </c>
    </row>
    <row r="158" spans="1:10" s="13" customFormat="1" ht="11.25">
      <c r="A158" s="12">
        <f>IF(A157="I",IF(C158&lt;C$12,"I","R"),IF(A157="R","C",IF(A157="C","T",IF(A157="T","",""))))</f>
      </c>
      <c r="B158" s="13">
        <f t="shared" si="2"/>
      </c>
      <c r="C158" s="14">
        <f>IF(C157&gt;C$12,C157,IF(A157="T",C157+1,IF((DATE(YEAR(C157),MONTH(C157)+C$10,DAY(C157)))&lt;C$12,(DATE(YEAR(C157),MONTH(C157)+C$10,DAY(C157))),C$12)))</f>
        <v>42371</v>
      </c>
      <c r="D158" s="14"/>
      <c r="E158" s="15">
        <f>IF(A158="I",C$4*C$6*(_XLL.FRAZIONE.ANNO(C157,C158,C$14))*(1-C$7),IF(A158="R",IF(A157="I",C$4*C$6*(_XLL.FRAZIONE.ANNO(C157,C$12,C$14))*(1-C$7),IF(A158="R",IF(A157="Q",C$4*C$6*(_XLL.FRAZIONE.ANNO(C$11,C158,C$14))*(1-C$7)))),IF(A158="C",C$4*C$13/100,IF(A158="T",-(C$13-C$5)*C$4/100*C$7,0))))</f>
        <v>0</v>
      </c>
      <c r="F158" s="15"/>
      <c r="G158" s="15"/>
      <c r="H158" s="15"/>
      <c r="I158" s="13" t="str">
        <f>IF(A158&lt;&gt;"",C158-$C$20," ")</f>
        <v> </v>
      </c>
      <c r="J158" s="31">
        <f>IF(A158&lt;&gt;"",E158/(1+$M$39)^(I158/365),"")</f>
      </c>
    </row>
    <row r="159" spans="1:10" s="13" customFormat="1" ht="11.25">
      <c r="A159" s="12">
        <f>IF(A158="I",IF(C159&lt;C$12,"I","R"),IF(A158="R","C",IF(A158="C","T",IF(A158="T","",""))))</f>
      </c>
      <c r="B159" s="13">
        <f t="shared" si="2"/>
      </c>
      <c r="C159" s="14">
        <f>IF(C158&gt;C$12,C158,IF(A158="T",C158+1,IF((DATE(YEAR(C158),MONTH(C158)+C$10,DAY(C158)))&lt;C$12,(DATE(YEAR(C158),MONTH(C158)+C$10,DAY(C158))),C$12)))</f>
        <v>42371</v>
      </c>
      <c r="D159" s="14"/>
      <c r="E159" s="15">
        <f>IF(A159="I",C$4*C$6*(_XLL.FRAZIONE.ANNO(C158,C159,C$14))*(1-C$7),IF(A159="R",IF(A158="I",C$4*C$6*(_XLL.FRAZIONE.ANNO(C158,C$12,C$14))*(1-C$7),IF(A159="R",IF(A158="Q",C$4*C$6*(_XLL.FRAZIONE.ANNO(C$11,C159,C$14))*(1-C$7)))),IF(A159="C",C$4*C$13/100,IF(A159="T",-(C$13-C$5)*C$4/100*C$7,0))))</f>
        <v>0</v>
      </c>
      <c r="F159" s="15"/>
      <c r="G159" s="15"/>
      <c r="H159" s="15"/>
      <c r="I159" s="13" t="str">
        <f>IF(A159&lt;&gt;"",C159-$C$20," ")</f>
        <v> </v>
      </c>
      <c r="J159" s="31">
        <f>IF(A159&lt;&gt;"",E159/(1+$M$39)^(I159/365),"")</f>
      </c>
    </row>
    <row r="160" spans="1:10" s="13" customFormat="1" ht="11.25">
      <c r="A160" s="12">
        <f>IF(A159="I",IF(C160&lt;C$12,"I","R"),IF(A159="R","C",IF(A159="C","T",IF(A159="T","",""))))</f>
      </c>
      <c r="B160" s="13">
        <f t="shared" si="2"/>
      </c>
      <c r="C160" s="14">
        <f>IF(C159&gt;C$12,C159,IF(A159="T",C159+1,IF((DATE(YEAR(C159),MONTH(C159)+C$10,DAY(C159)))&lt;C$12,(DATE(YEAR(C159),MONTH(C159)+C$10,DAY(C159))),C$12)))</f>
        <v>42371</v>
      </c>
      <c r="D160" s="14"/>
      <c r="E160" s="15">
        <f>IF(A160="I",C$4*C$6*(_XLL.FRAZIONE.ANNO(C159,C160,C$14))*(1-C$7),IF(A160="R",IF(A159="I",C$4*C$6*(_XLL.FRAZIONE.ANNO(C159,C$12,C$14))*(1-C$7),IF(A160="R",IF(A159="Q",C$4*C$6*(_XLL.FRAZIONE.ANNO(C$11,C160,C$14))*(1-C$7)))),IF(A160="C",C$4*C$13/100,IF(A160="T",-(C$13-C$5)*C$4/100*C$7,0))))</f>
        <v>0</v>
      </c>
      <c r="F160" s="15"/>
      <c r="G160" s="15"/>
      <c r="H160" s="15"/>
      <c r="I160" s="13" t="str">
        <f>IF(A160&lt;&gt;"",C160-$C$20," ")</f>
        <v> </v>
      </c>
      <c r="J160" s="31">
        <f>IF(A160&lt;&gt;"",E160/(1+$M$39)^(I160/365),"")</f>
      </c>
    </row>
    <row r="161" spans="1:10" s="13" customFormat="1" ht="11.25">
      <c r="A161" s="12">
        <f>IF(A160="I",IF(C161&lt;C$12,"I","R"),IF(A160="R","C",IF(A160="C","T",IF(A160="T","",""))))</f>
      </c>
      <c r="B161" s="13">
        <f t="shared" si="2"/>
      </c>
      <c r="C161" s="14">
        <f>IF(C160&gt;C$12,C160,IF(A160="T",C160+1,IF((DATE(YEAR(C160),MONTH(C160)+C$10,DAY(C160)))&lt;C$12,(DATE(YEAR(C160),MONTH(C160)+C$10,DAY(C160))),C$12)))</f>
        <v>42371</v>
      </c>
      <c r="D161" s="14"/>
      <c r="E161" s="15">
        <f>IF(A161="I",C$4*C$6*(_XLL.FRAZIONE.ANNO(C160,C161,C$14))*(1-C$7),IF(A161="R",IF(A160="I",C$4*C$6*(_XLL.FRAZIONE.ANNO(C160,C$12,C$14))*(1-C$7),IF(A161="R",IF(A160="Q",C$4*C$6*(_XLL.FRAZIONE.ANNO(C$11,C161,C$14))*(1-C$7)))),IF(A161="C",C$4*C$13/100,IF(A161="T",-(C$13-C$5)*C$4/100*C$7,0))))</f>
        <v>0</v>
      </c>
      <c r="F161" s="15"/>
      <c r="G161" s="15"/>
      <c r="H161" s="15"/>
      <c r="I161" s="13" t="str">
        <f>IF(A161&lt;&gt;"",C161-$C$20," ")</f>
        <v> </v>
      </c>
      <c r="J161" s="31">
        <f>IF(A161&lt;&gt;"",E161/(1+$M$39)^(I161/365),"")</f>
      </c>
    </row>
    <row r="162" spans="1:10" s="13" customFormat="1" ht="11.25">
      <c r="A162" s="12">
        <f>IF(A161="I",IF(C162&lt;C$12,"I","R"),IF(A161="R","C",IF(A161="C","T",IF(A161="T","",""))))</f>
      </c>
      <c r="B162" s="13">
        <f t="shared" si="2"/>
      </c>
      <c r="C162" s="14">
        <f>IF(C161&gt;C$12,C161,IF(A161="T",C161+1,IF((DATE(YEAR(C161),MONTH(C161)+C$10,DAY(C161)))&lt;C$12,(DATE(YEAR(C161),MONTH(C161)+C$10,DAY(C161))),C$12)))</f>
        <v>42371</v>
      </c>
      <c r="D162" s="14"/>
      <c r="E162" s="15">
        <f>IF(A162="I",C$4*C$6*(_XLL.FRAZIONE.ANNO(C161,C162,C$14))*(1-C$7),IF(A162="R",IF(A161="I",C$4*C$6*(_XLL.FRAZIONE.ANNO(C161,C$12,C$14))*(1-C$7),IF(A162="R",IF(A161="Q",C$4*C$6*(_XLL.FRAZIONE.ANNO(C$11,C162,C$14))*(1-C$7)))),IF(A162="C",C$4*C$13/100,IF(A162="T",-(C$13-C$5)*C$4/100*C$7,0))))</f>
        <v>0</v>
      </c>
      <c r="F162" s="15"/>
      <c r="G162" s="15"/>
      <c r="H162" s="15"/>
      <c r="I162" s="13" t="str">
        <f>IF(A162&lt;&gt;"",C162-$C$20," ")</f>
        <v> </v>
      </c>
      <c r="J162" s="31">
        <f>IF(A162&lt;&gt;"",E162/(1+$M$39)^(I162/365),"")</f>
      </c>
    </row>
    <row r="163" spans="1:10" s="13" customFormat="1" ht="11.25">
      <c r="A163" s="12">
        <f>IF(A162="I",IF(C163&lt;C$12,"I","R"),IF(A162="R","C",IF(A162="C","T",IF(A162="T","",""))))</f>
      </c>
      <c r="B163" s="13">
        <f t="shared" si="2"/>
      </c>
      <c r="C163" s="14">
        <f>IF(C162&gt;C$12,C162,IF(A162="T",C162+1,IF((DATE(YEAR(C162),MONTH(C162)+C$10,DAY(C162)))&lt;C$12,(DATE(YEAR(C162),MONTH(C162)+C$10,DAY(C162))),C$12)))</f>
        <v>42371</v>
      </c>
      <c r="D163" s="14"/>
      <c r="E163" s="15">
        <f>IF(A163="I",C$4*C$6*(_XLL.FRAZIONE.ANNO(C162,C163,C$14))*(1-C$7),IF(A163="R",IF(A162="I",C$4*C$6*(_XLL.FRAZIONE.ANNO(C162,C$12,C$14))*(1-C$7),IF(A163="R",IF(A162="Q",C$4*C$6*(_XLL.FRAZIONE.ANNO(C$11,C163,C$14))*(1-C$7)))),IF(A163="C",C$4*C$13/100,IF(A163="T",-(C$13-C$5)*C$4/100*C$7,0))))</f>
        <v>0</v>
      </c>
      <c r="F163" s="15"/>
      <c r="G163" s="15"/>
      <c r="H163" s="15"/>
      <c r="I163" s="13" t="str">
        <f>IF(A163&lt;&gt;"",C163-$C$20," ")</f>
        <v> </v>
      </c>
      <c r="J163" s="31">
        <f>IF(A163&lt;&gt;"",E163/(1+$M$39)^(I163/365),"")</f>
      </c>
    </row>
    <row r="164" spans="1:10" s="13" customFormat="1" ht="11.25">
      <c r="A164" s="12">
        <f>IF(A163="I",IF(C164&lt;C$12,"I","R"),IF(A163="R","C",IF(A163="C","T",IF(A163="T","",""))))</f>
      </c>
      <c r="B164" s="13">
        <f t="shared" si="2"/>
      </c>
      <c r="C164" s="14">
        <f>IF(C163&gt;C$12,C163,IF(A163="T",C163+1,IF((DATE(YEAR(C163),MONTH(C163)+C$10,DAY(C163)))&lt;C$12,(DATE(YEAR(C163),MONTH(C163)+C$10,DAY(C163))),C$12)))</f>
        <v>42371</v>
      </c>
      <c r="D164" s="14"/>
      <c r="E164" s="15">
        <f>IF(A164="I",C$4*C$6*(_XLL.FRAZIONE.ANNO(C163,C164,C$14))*(1-C$7),IF(A164="R",IF(A163="I",C$4*C$6*(_XLL.FRAZIONE.ANNO(C163,C$12,C$14))*(1-C$7),IF(A164="R",IF(A163="Q",C$4*C$6*(_XLL.FRAZIONE.ANNO(C$11,C164,C$14))*(1-C$7)))),IF(A164="C",C$4*C$13/100,IF(A164="T",-(C$13-C$5)*C$4/100*C$7,0))))</f>
        <v>0</v>
      </c>
      <c r="F164" s="15"/>
      <c r="G164" s="15"/>
      <c r="H164" s="15"/>
      <c r="I164" s="13" t="str">
        <f>IF(A164&lt;&gt;"",C164-$C$20," ")</f>
        <v> </v>
      </c>
      <c r="J164" s="31">
        <f>IF(A164&lt;&gt;"",E164/(1+$M$39)^(I164/365),"")</f>
      </c>
    </row>
    <row r="165" spans="1:10" s="13" customFormat="1" ht="11.25">
      <c r="A165" s="12">
        <f>IF(A164="I",IF(C165&lt;C$12,"I","R"),IF(A164="R","C",IF(A164="C","T",IF(A164="T","",""))))</f>
      </c>
      <c r="B165" s="13">
        <f t="shared" si="2"/>
      </c>
      <c r="C165" s="14">
        <f>IF(C164&gt;C$12,C164,IF(A164="T",C164+1,IF((DATE(YEAR(C164),MONTH(C164)+C$10,DAY(C164)))&lt;C$12,(DATE(YEAR(C164),MONTH(C164)+C$10,DAY(C164))),C$12)))</f>
        <v>42371</v>
      </c>
      <c r="D165" s="14"/>
      <c r="E165" s="15">
        <f>IF(A165="I",C$4*C$6*(_XLL.FRAZIONE.ANNO(C164,C165,C$14))*(1-C$7),IF(A165="R",IF(A164="I",C$4*C$6*(_XLL.FRAZIONE.ANNO(C164,C$12,C$14))*(1-C$7),IF(A165="R",IF(A164="Q",C$4*C$6*(_XLL.FRAZIONE.ANNO(C$11,C165,C$14))*(1-C$7)))),IF(A165="C",C$4*C$13/100,IF(A165="T",-(C$13-C$5)*C$4/100*C$7,0))))</f>
        <v>0</v>
      </c>
      <c r="F165" s="15"/>
      <c r="G165" s="15"/>
      <c r="H165" s="15"/>
      <c r="I165" s="13" t="str">
        <f>IF(A165&lt;&gt;"",C165-$C$20," ")</f>
        <v> </v>
      </c>
      <c r="J165" s="31">
        <f>IF(A165&lt;&gt;"",E165/(1+$M$39)^(I165/365),"")</f>
      </c>
    </row>
    <row r="166" spans="1:10" s="13" customFormat="1" ht="11.25">
      <c r="A166" s="12">
        <f>IF(A165="I",IF(C166&lt;C$12,"I","R"),IF(A165="R","C",IF(A165="C","T",IF(A165="T","",""))))</f>
      </c>
      <c r="B166" s="13">
        <f t="shared" si="2"/>
      </c>
      <c r="C166" s="14">
        <f>IF(C165&gt;C$12,C165,IF(A165="T",C165+1,IF((DATE(YEAR(C165),MONTH(C165)+C$10,DAY(C165)))&lt;C$12,(DATE(YEAR(C165),MONTH(C165)+C$10,DAY(C165))),C$12)))</f>
        <v>42371</v>
      </c>
      <c r="D166" s="14"/>
      <c r="E166" s="15">
        <f>IF(A166="I",C$4*C$6*(_XLL.FRAZIONE.ANNO(C165,C166,C$14))*(1-C$7),IF(A166="R",IF(A165="I",C$4*C$6*(_XLL.FRAZIONE.ANNO(C165,C$12,C$14))*(1-C$7),IF(A166="R",IF(A165="Q",C$4*C$6*(_XLL.FRAZIONE.ANNO(C$11,C166,C$14))*(1-C$7)))),IF(A166="C",C$4*C$13/100,IF(A166="T",-(C$13-C$5)*C$4/100*C$7,0))))</f>
        <v>0</v>
      </c>
      <c r="F166" s="15"/>
      <c r="G166" s="15"/>
      <c r="H166" s="15"/>
      <c r="I166" s="13" t="str">
        <f>IF(A166&lt;&gt;"",C166-$C$20," ")</f>
        <v> </v>
      </c>
      <c r="J166" s="31">
        <f>IF(A166&lt;&gt;"",E166/(1+$M$39)^(I166/365),"")</f>
      </c>
    </row>
    <row r="167" spans="1:10" s="13" customFormat="1" ht="11.25">
      <c r="A167" s="12">
        <f>IF(A166="I",IF(C167&lt;C$12,"I","R"),IF(A166="R","C",IF(A166="C","T",IF(A166="T","",""))))</f>
      </c>
      <c r="B167" s="13">
        <f t="shared" si="2"/>
      </c>
      <c r="C167" s="14">
        <f>IF(C166&gt;C$12,C166,IF(A166="T",C166+1,IF((DATE(YEAR(C166),MONTH(C166)+C$10,DAY(C166)))&lt;C$12,(DATE(YEAR(C166),MONTH(C166)+C$10,DAY(C166))),C$12)))</f>
        <v>42371</v>
      </c>
      <c r="D167" s="14"/>
      <c r="E167" s="15">
        <f>IF(A167="I",C$4*C$6*(_XLL.FRAZIONE.ANNO(C166,C167,C$14))*(1-C$7),IF(A167="R",IF(A166="I",C$4*C$6*(_XLL.FRAZIONE.ANNO(C166,C$12,C$14))*(1-C$7),IF(A167="R",IF(A166="Q",C$4*C$6*(_XLL.FRAZIONE.ANNO(C$11,C167,C$14))*(1-C$7)))),IF(A167="C",C$4*C$13/100,IF(A167="T",-(C$13-C$5)*C$4/100*C$7,0))))</f>
        <v>0</v>
      </c>
      <c r="F167" s="15"/>
      <c r="G167" s="15"/>
      <c r="H167" s="15"/>
      <c r="I167" s="13" t="str">
        <f>IF(A167&lt;&gt;"",C167-$C$20," ")</f>
        <v> </v>
      </c>
      <c r="J167" s="31">
        <f>IF(A167&lt;&gt;"",E167/(1+$M$39)^(I167/365),"")</f>
      </c>
    </row>
    <row r="168" spans="1:10" s="13" customFormat="1" ht="11.25">
      <c r="A168" s="12">
        <f>IF(A167="I",IF(C168&lt;C$12,"I","R"),IF(A167="R","C",IF(A167="C","T",IF(A167="T","",""))))</f>
      </c>
      <c r="B168" s="13">
        <f t="shared" si="2"/>
      </c>
      <c r="C168" s="14">
        <f>IF(C167&gt;C$12,C167,IF(A167="T",C167+1,IF((DATE(YEAR(C167),MONTH(C167)+C$10,DAY(C167)))&lt;C$12,(DATE(YEAR(C167),MONTH(C167)+C$10,DAY(C167))),C$12)))</f>
        <v>42371</v>
      </c>
      <c r="D168" s="14"/>
      <c r="E168" s="15">
        <f>IF(A168="I",C$4*C$6*(_XLL.FRAZIONE.ANNO(C167,C168,C$14))*(1-C$7),IF(A168="R",IF(A167="I",C$4*C$6*(_XLL.FRAZIONE.ANNO(C167,C$12,C$14))*(1-C$7),IF(A168="R",IF(A167="Q",C$4*C$6*(_XLL.FRAZIONE.ANNO(C$11,C168,C$14))*(1-C$7)))),IF(A168="C",C$4*C$13/100,IF(A168="T",-(C$13-C$5)*C$4/100*C$7,0))))</f>
        <v>0</v>
      </c>
      <c r="F168" s="15"/>
      <c r="G168" s="15"/>
      <c r="H168" s="15"/>
      <c r="I168" s="13" t="str">
        <f>IF(A168&lt;&gt;"",C168-$C$20," ")</f>
        <v> </v>
      </c>
      <c r="J168" s="31">
        <f>IF(A168&lt;&gt;"",E168/(1+$M$39)^(I168/365),"")</f>
      </c>
    </row>
    <row r="169" spans="1:10" s="13" customFormat="1" ht="11.25">
      <c r="A169" s="12">
        <f>IF(A168="I",IF(C169&lt;C$12,"I","R"),IF(A168="R","C",IF(A168="C","T",IF(A168="T","",""))))</f>
      </c>
      <c r="B169" s="13">
        <f t="shared" si="2"/>
      </c>
      <c r="C169" s="14">
        <f>IF(C168&gt;C$12,C168,IF(A168="T",C168+1,IF((DATE(YEAR(C168),MONTH(C168)+C$10,DAY(C168)))&lt;C$12,(DATE(YEAR(C168),MONTH(C168)+C$10,DAY(C168))),C$12)))</f>
        <v>42371</v>
      </c>
      <c r="D169" s="14"/>
      <c r="E169" s="15">
        <f>IF(A169="I",C$4*C$6*(_XLL.FRAZIONE.ANNO(C168,C169,C$14))*(1-C$7),IF(A169="R",IF(A168="I",C$4*C$6*(_XLL.FRAZIONE.ANNO(C168,C$12,C$14))*(1-C$7),IF(A169="R",IF(A168="Q",C$4*C$6*(_XLL.FRAZIONE.ANNO(C$11,C169,C$14))*(1-C$7)))),IF(A169="C",C$4*C$13/100,IF(A169="T",-(C$13-C$5)*C$4/100*C$7,0))))</f>
        <v>0</v>
      </c>
      <c r="F169" s="15"/>
      <c r="G169" s="15"/>
      <c r="H169" s="15"/>
      <c r="I169" s="13" t="str">
        <f>IF(A169&lt;&gt;"",C169-$C$20," ")</f>
        <v> </v>
      </c>
      <c r="J169" s="31">
        <f>IF(A169&lt;&gt;"",E169/(1+$M$39)^(I169/365),"")</f>
      </c>
    </row>
    <row r="170" spans="1:10" s="13" customFormat="1" ht="11.25">
      <c r="A170" s="12">
        <f>IF(A169="I",IF(C170&lt;C$12,"I","R"),IF(A169="R","C",IF(A169="C","T",IF(A169="T","",""))))</f>
      </c>
      <c r="B170" s="13">
        <f t="shared" si="2"/>
      </c>
      <c r="C170" s="14">
        <f>IF(C169&gt;C$12,C169,IF(A169="T",C169+1,IF((DATE(YEAR(C169),MONTH(C169)+C$10,DAY(C169)))&lt;C$12,(DATE(YEAR(C169),MONTH(C169)+C$10,DAY(C169))),C$12)))</f>
        <v>42371</v>
      </c>
      <c r="D170" s="14"/>
      <c r="E170" s="15">
        <f>IF(A170="I",C$4*C$6*(_XLL.FRAZIONE.ANNO(C169,C170,C$14))*(1-C$7),IF(A170="R",IF(A169="I",C$4*C$6*(_XLL.FRAZIONE.ANNO(C169,C$12,C$14))*(1-C$7),IF(A170="R",IF(A169="Q",C$4*C$6*(_XLL.FRAZIONE.ANNO(C$11,C170,C$14))*(1-C$7)))),IF(A170="C",C$4*C$13/100,IF(A170="T",-(C$13-C$5)*C$4/100*C$7,0))))</f>
        <v>0</v>
      </c>
      <c r="F170" s="15"/>
      <c r="G170" s="15"/>
      <c r="H170" s="15"/>
      <c r="I170" s="13" t="str">
        <f>IF(A170&lt;&gt;"",C170-$C$20," ")</f>
        <v> </v>
      </c>
      <c r="J170" s="31">
        <f>IF(A170&lt;&gt;"",E170/(1+$M$39)^(I170/365),"")</f>
      </c>
    </row>
    <row r="171" spans="1:10" s="13" customFormat="1" ht="11.25">
      <c r="A171" s="12">
        <f>IF(A170="I",IF(C171&lt;C$12,"I","R"),IF(A170="R","C",IF(A170="C","T",IF(A170="T","",""))))</f>
      </c>
      <c r="B171" s="13">
        <f t="shared" si="2"/>
      </c>
      <c r="C171" s="14">
        <f>IF(C170&gt;C$12,C170,IF(A170="T",C170+1,IF((DATE(YEAR(C170),MONTH(C170)+C$10,DAY(C170)))&lt;C$12,(DATE(YEAR(C170),MONTH(C170)+C$10,DAY(C170))),C$12)))</f>
        <v>42371</v>
      </c>
      <c r="D171" s="14"/>
      <c r="E171" s="15">
        <f>IF(A171="I",C$4*C$6*(_XLL.FRAZIONE.ANNO(C170,C171,C$14))*(1-C$7),IF(A171="R",IF(A170="I",C$4*C$6*(_XLL.FRAZIONE.ANNO(C170,C$12,C$14))*(1-C$7),IF(A171="R",IF(A170="Q",C$4*C$6*(_XLL.FRAZIONE.ANNO(C$11,C171,C$14))*(1-C$7)))),IF(A171="C",C$4*C$13/100,IF(A171="T",-(C$13-C$5)*C$4/100*C$7,0))))</f>
        <v>0</v>
      </c>
      <c r="F171" s="15"/>
      <c r="G171" s="15"/>
      <c r="H171" s="15"/>
      <c r="I171" s="13" t="str">
        <f>IF(A171&lt;&gt;"",C171-$C$20," ")</f>
        <v> </v>
      </c>
      <c r="J171" s="31">
        <f>IF(A171&lt;&gt;"",E171/(1+$M$39)^(I171/365),"")</f>
      </c>
    </row>
    <row r="172" spans="1:10" s="13" customFormat="1" ht="11.25">
      <c r="A172" s="12">
        <f>IF(A171="I",IF(C172&lt;C$12,"I","R"),IF(A171="R","C",IF(A171="C","T",IF(A171="T","",""))))</f>
      </c>
      <c r="B172" s="13">
        <f t="shared" si="2"/>
      </c>
      <c r="C172" s="14">
        <f>IF(C171&gt;C$12,C171,IF(A171="T",C171+1,IF((DATE(YEAR(C171),MONTH(C171)+C$10,DAY(C171)))&lt;C$12,(DATE(YEAR(C171),MONTH(C171)+C$10,DAY(C171))),C$12)))</f>
        <v>42371</v>
      </c>
      <c r="D172" s="14"/>
      <c r="E172" s="15">
        <f>IF(A172="I",C$4*C$6*(_XLL.FRAZIONE.ANNO(C171,C172,C$14))*(1-C$7),IF(A172="R",IF(A171="I",C$4*C$6*(_XLL.FRAZIONE.ANNO(C171,C$12,C$14))*(1-C$7),IF(A172="R",IF(A171="Q",C$4*C$6*(_XLL.FRAZIONE.ANNO(C$11,C172,C$14))*(1-C$7)))),IF(A172="C",C$4*C$13/100,IF(A172="T",-(C$13-C$5)*C$4/100*C$7,0))))</f>
        <v>0</v>
      </c>
      <c r="F172" s="15"/>
      <c r="G172" s="15"/>
      <c r="H172" s="15"/>
      <c r="I172" s="13" t="str">
        <f>IF(A172&lt;&gt;"",C172-$C$20," ")</f>
        <v> </v>
      </c>
      <c r="J172" s="31">
        <f>IF(A172&lt;&gt;"",E172/(1+$M$39)^(I172/365),"")</f>
      </c>
    </row>
    <row r="173" spans="1:10" s="13" customFormat="1" ht="11.25">
      <c r="A173" s="12">
        <f>IF(A172="I",IF(C173&lt;C$12,"I","R"),IF(A172="R","C",IF(A172="C","T",IF(A172="T","",""))))</f>
      </c>
      <c r="B173" s="13">
        <f t="shared" si="2"/>
      </c>
      <c r="C173" s="14">
        <f>IF(C172&gt;C$12,C172,IF(A172="T",C172+1,IF((DATE(YEAR(C172),MONTH(C172)+C$10,DAY(C172)))&lt;C$12,(DATE(YEAR(C172),MONTH(C172)+C$10,DAY(C172))),C$12)))</f>
        <v>42371</v>
      </c>
      <c r="D173" s="14"/>
      <c r="E173" s="15">
        <f>IF(A173="I",C$4*C$6*(_XLL.FRAZIONE.ANNO(C172,C173,C$14))*(1-C$7),IF(A173="R",IF(A172="I",C$4*C$6*(_XLL.FRAZIONE.ANNO(C172,C$12,C$14))*(1-C$7),IF(A173="R",IF(A172="Q",C$4*C$6*(_XLL.FRAZIONE.ANNO(C$11,C173,C$14))*(1-C$7)))),IF(A173="C",C$4*C$13/100,IF(A173="T",-(C$13-C$5)*C$4/100*C$7,0))))</f>
        <v>0</v>
      </c>
      <c r="F173" s="15"/>
      <c r="G173" s="15"/>
      <c r="H173" s="15"/>
      <c r="I173" s="13" t="str">
        <f>IF(A173&lt;&gt;"",C173-$C$20," ")</f>
        <v> </v>
      </c>
      <c r="J173" s="31">
        <f>IF(A173&lt;&gt;"",E173/(1+$M$39)^(I173/365),"")</f>
      </c>
    </row>
    <row r="174" spans="1:10" s="13" customFormat="1" ht="11.25">
      <c r="A174" s="12">
        <f>IF(A173="I",IF(C174&lt;C$12,"I","R"),IF(A173="R","C",IF(A173="C","T",IF(A173="T","",""))))</f>
      </c>
      <c r="B174" s="13">
        <f t="shared" si="2"/>
      </c>
      <c r="C174" s="14">
        <f>IF(C173&gt;C$12,C173,IF(A173="T",C173+1,IF((DATE(YEAR(C173),MONTH(C173)+C$10,DAY(C173)))&lt;C$12,(DATE(YEAR(C173),MONTH(C173)+C$10,DAY(C173))),C$12)))</f>
        <v>42371</v>
      </c>
      <c r="D174" s="14"/>
      <c r="E174" s="15">
        <f>IF(A174="I",C$4*C$6*(_XLL.FRAZIONE.ANNO(C173,C174,C$14))*(1-C$7),IF(A174="R",IF(A173="I",C$4*C$6*(_XLL.FRAZIONE.ANNO(C173,C$12,C$14))*(1-C$7),IF(A174="R",IF(A173="Q",C$4*C$6*(_XLL.FRAZIONE.ANNO(C$11,C174,C$14))*(1-C$7)))),IF(A174="C",C$4*C$13/100,IF(A174="T",-(C$13-C$5)*C$4/100*C$7,0))))</f>
        <v>0</v>
      </c>
      <c r="F174" s="15"/>
      <c r="G174" s="15"/>
      <c r="H174" s="15"/>
      <c r="I174" s="13" t="str">
        <f>IF(A174&lt;&gt;"",C174-$C$20," ")</f>
        <v> </v>
      </c>
      <c r="J174" s="31">
        <f>IF(A174&lt;&gt;"",E174/(1+$M$39)^(I174/365),"")</f>
      </c>
    </row>
    <row r="175" spans="1:10" s="13" customFormat="1" ht="11.25">
      <c r="A175" s="12">
        <f>IF(A174="I",IF(C175&lt;C$12,"I","R"),IF(A174="R","C",IF(A174="C","T",IF(A174="T","",""))))</f>
      </c>
      <c r="B175" s="13">
        <f t="shared" si="2"/>
      </c>
      <c r="C175" s="14">
        <f>IF(C174&gt;C$12,C174,IF(A174="T",C174+1,IF((DATE(YEAR(C174),MONTH(C174)+C$10,DAY(C174)))&lt;C$12,(DATE(YEAR(C174),MONTH(C174)+C$10,DAY(C174))),C$12)))</f>
        <v>42371</v>
      </c>
      <c r="D175" s="14"/>
      <c r="E175" s="15">
        <f>IF(A175="I",C$4*C$6*(_XLL.FRAZIONE.ANNO(C174,C175,C$14))*(1-C$7),IF(A175="R",IF(A174="I",C$4*C$6*(_XLL.FRAZIONE.ANNO(C174,C$12,C$14))*(1-C$7),IF(A175="R",IF(A174="Q",C$4*C$6*(_XLL.FRAZIONE.ANNO(C$11,C175,C$14))*(1-C$7)))),IF(A175="C",C$4*C$13/100,IF(A175="T",-(C$13-C$5)*C$4/100*C$7,0))))</f>
        <v>0</v>
      </c>
      <c r="F175" s="15"/>
      <c r="G175" s="15"/>
      <c r="H175" s="15"/>
      <c r="I175" s="13" t="str">
        <f>IF(A175&lt;&gt;"",C175-$C$20," ")</f>
        <v> </v>
      </c>
      <c r="J175" s="31">
        <f>IF(A175&lt;&gt;"",E175/(1+$M$39)^(I175/365),"")</f>
      </c>
    </row>
    <row r="176" spans="1:10" s="13" customFormat="1" ht="11.25">
      <c r="A176" s="12">
        <f>IF(A175="I",IF(C176&lt;C$12,"I","R"),IF(A175="R","C",IF(A175="C","T",IF(A175="T","",""))))</f>
      </c>
      <c r="B176" s="13">
        <f t="shared" si="2"/>
      </c>
      <c r="C176" s="14">
        <f>IF(C175&gt;C$12,C175,IF(A175="T",C175+1,IF((DATE(YEAR(C175),MONTH(C175)+C$10,DAY(C175)))&lt;C$12,(DATE(YEAR(C175),MONTH(C175)+C$10,DAY(C175))),C$12)))</f>
        <v>42371</v>
      </c>
      <c r="D176" s="14"/>
      <c r="E176" s="15">
        <f>IF(A176="I",C$4*C$6*(_XLL.FRAZIONE.ANNO(C175,C176,C$14))*(1-C$7),IF(A176="R",IF(A175="I",C$4*C$6*(_XLL.FRAZIONE.ANNO(C175,C$12,C$14))*(1-C$7),IF(A176="R",IF(A175="Q",C$4*C$6*(_XLL.FRAZIONE.ANNO(C$11,C176,C$14))*(1-C$7)))),IF(A176="C",C$4*C$13/100,IF(A176="T",-(C$13-C$5)*C$4/100*C$7,0))))</f>
        <v>0</v>
      </c>
      <c r="F176" s="15"/>
      <c r="G176" s="15"/>
      <c r="H176" s="15"/>
      <c r="I176" s="13" t="str">
        <f>IF(A176&lt;&gt;"",C176-$C$20," ")</f>
        <v> </v>
      </c>
      <c r="J176" s="31">
        <f>IF(A176&lt;&gt;"",E176/(1+$M$39)^(I176/365),"")</f>
      </c>
    </row>
    <row r="177" spans="1:10" s="13" customFormat="1" ht="11.25">
      <c r="A177" s="12">
        <f>IF(A176="I",IF(C177&lt;C$12,"I","R"),IF(A176="R","C",IF(A176="C","T",IF(A176="T","",""))))</f>
      </c>
      <c r="B177" s="13">
        <f t="shared" si="2"/>
      </c>
      <c r="C177" s="14">
        <f>IF(C176&gt;C$12,C176,IF(A176="T",C176+1,IF((DATE(YEAR(C176),MONTH(C176)+C$10,DAY(C176)))&lt;C$12,(DATE(YEAR(C176),MONTH(C176)+C$10,DAY(C176))),C$12)))</f>
        <v>42371</v>
      </c>
      <c r="D177" s="14"/>
      <c r="E177" s="15">
        <f>IF(A177="I",C$4*C$6*(_XLL.FRAZIONE.ANNO(C176,C177,C$14))*(1-C$7),IF(A177="R",IF(A176="I",C$4*C$6*(_XLL.FRAZIONE.ANNO(C176,C$12,C$14))*(1-C$7),IF(A177="R",IF(A176="Q",C$4*C$6*(_XLL.FRAZIONE.ANNO(C$11,C177,C$14))*(1-C$7)))),IF(A177="C",C$4*C$13/100,IF(A177="T",-(C$13-C$5)*C$4/100*C$7,0))))</f>
        <v>0</v>
      </c>
      <c r="F177" s="15"/>
      <c r="G177" s="15"/>
      <c r="H177" s="15"/>
      <c r="I177" s="13" t="str">
        <f>IF(A177&lt;&gt;"",C177-$C$20," ")</f>
        <v> </v>
      </c>
      <c r="J177" s="31">
        <f>IF(A177&lt;&gt;"",E177/(1+$M$39)^(I177/365),"")</f>
      </c>
    </row>
    <row r="178" spans="1:10" s="13" customFormat="1" ht="11.25">
      <c r="A178" s="12">
        <f>IF(A177="I",IF(C178&lt;C$12,"I","R"),IF(A177="R","C",IF(A177="C","T",IF(A177="T","",""))))</f>
      </c>
      <c r="B178" s="13">
        <f t="shared" si="2"/>
      </c>
      <c r="C178" s="14">
        <f>IF(C177&gt;C$12,C177,IF(A177="T",C177+1,IF((DATE(YEAR(C177),MONTH(C177)+C$10,DAY(C177)))&lt;C$12,(DATE(YEAR(C177),MONTH(C177)+C$10,DAY(C177))),C$12)))</f>
        <v>42371</v>
      </c>
      <c r="D178" s="14"/>
      <c r="E178" s="15">
        <f>IF(A178="I",C$4*C$6*(_XLL.FRAZIONE.ANNO(C177,C178,C$14))*(1-C$7),IF(A178="R",IF(A177="I",C$4*C$6*(_XLL.FRAZIONE.ANNO(C177,C$12,C$14))*(1-C$7),IF(A178="R",IF(A177="Q",C$4*C$6*(_XLL.FRAZIONE.ANNO(C$11,C178,C$14))*(1-C$7)))),IF(A178="C",C$4*C$13/100,IF(A178="T",-(C$13-C$5)*C$4/100*C$7,0))))</f>
        <v>0</v>
      </c>
      <c r="F178" s="15"/>
      <c r="G178" s="15"/>
      <c r="H178" s="15"/>
      <c r="I178" s="13" t="str">
        <f>IF(A178&lt;&gt;"",C178-$C$20," ")</f>
        <v> </v>
      </c>
      <c r="J178" s="31">
        <f>IF(A178&lt;&gt;"",E178/(1+$M$39)^(I178/365),"")</f>
      </c>
    </row>
    <row r="179" spans="1:10" s="13" customFormat="1" ht="11.25">
      <c r="A179" s="12">
        <f>IF(A178="I",IF(C179&lt;C$12,"I","R"),IF(A178="R","C",IF(A178="C","T",IF(A178="T","",""))))</f>
      </c>
      <c r="B179" s="13">
        <f t="shared" si="2"/>
      </c>
      <c r="C179" s="14">
        <f>IF(C178&gt;C$12,C178,IF(A178="T",C178+1,IF((DATE(YEAR(C178),MONTH(C178)+C$10,DAY(C178)))&lt;C$12,(DATE(YEAR(C178),MONTH(C178)+C$10,DAY(C178))),C$12)))</f>
        <v>42371</v>
      </c>
      <c r="D179" s="14"/>
      <c r="E179" s="15">
        <f>IF(A179="I",C$4*C$6*(_XLL.FRAZIONE.ANNO(C178,C179,C$14))*(1-C$7),IF(A179="R",IF(A178="I",C$4*C$6*(_XLL.FRAZIONE.ANNO(C178,C$12,C$14))*(1-C$7),IF(A179="R",IF(A178="Q",C$4*C$6*(_XLL.FRAZIONE.ANNO(C$11,C179,C$14))*(1-C$7)))),IF(A179="C",C$4*C$13/100,IF(A179="T",-(C$13-C$5)*C$4/100*C$7,0))))</f>
        <v>0</v>
      </c>
      <c r="F179" s="15"/>
      <c r="G179" s="15"/>
      <c r="H179" s="15"/>
      <c r="I179" s="13" t="str">
        <f>IF(A179&lt;&gt;"",C179-$C$20," ")</f>
        <v> </v>
      </c>
      <c r="J179" s="31">
        <f>IF(A179&lt;&gt;"",E179/(1+$M$39)^(I179/365),"")</f>
      </c>
    </row>
    <row r="180" spans="1:10" s="13" customFormat="1" ht="11.25">
      <c r="A180" s="12">
        <f>IF(A179="I",IF(C180&lt;C$12,"I","R"),IF(A179="R","C",IF(A179="C","T",IF(A179="T","",""))))</f>
      </c>
      <c r="B180" s="13">
        <f t="shared" si="2"/>
      </c>
      <c r="C180" s="14">
        <f>IF(C179&gt;C$12,C179,IF(A179="T",C179+1,IF((DATE(YEAR(C179),MONTH(C179)+C$10,DAY(C179)))&lt;C$12,(DATE(YEAR(C179),MONTH(C179)+C$10,DAY(C179))),C$12)))</f>
        <v>42371</v>
      </c>
      <c r="D180" s="14"/>
      <c r="E180" s="15">
        <f>IF(A180="I",C$4*C$6*(_XLL.FRAZIONE.ANNO(C179,C180,C$14))*(1-C$7),IF(A180="R",IF(A179="I",C$4*C$6*(_XLL.FRAZIONE.ANNO(C179,C$12,C$14))*(1-C$7),IF(A180="R",IF(A179="Q",C$4*C$6*(_XLL.FRAZIONE.ANNO(C$11,C180,C$14))*(1-C$7)))),IF(A180="C",C$4*C$13/100,IF(A180="T",-(C$13-C$5)*C$4/100*C$7,0))))</f>
        <v>0</v>
      </c>
      <c r="F180" s="15"/>
      <c r="G180" s="15"/>
      <c r="H180" s="15"/>
      <c r="I180" s="13" t="str">
        <f>IF(A180&lt;&gt;"",C180-$C$20," ")</f>
        <v> </v>
      </c>
      <c r="J180" s="31">
        <f>IF(A180&lt;&gt;"",E180/(1+$M$39)^(I180/365),"")</f>
      </c>
    </row>
    <row r="181" spans="1:10" s="13" customFormat="1" ht="11.25">
      <c r="A181" s="12">
        <f>IF(A180="I",IF(C181&lt;C$12,"I","R"),IF(A180="R","C",IF(A180="C","T",IF(A180="T","",""))))</f>
      </c>
      <c r="B181" s="13">
        <f t="shared" si="2"/>
      </c>
      <c r="C181" s="14">
        <f>IF(C180&gt;C$12,C180,IF(A180="T",C180+1,IF((DATE(YEAR(C180),MONTH(C180)+C$10,DAY(C180)))&lt;C$12,(DATE(YEAR(C180),MONTH(C180)+C$10,DAY(C180))),C$12)))</f>
        <v>42371</v>
      </c>
      <c r="D181" s="14"/>
      <c r="E181" s="15">
        <f>IF(A181="I",C$4*C$6*(_XLL.FRAZIONE.ANNO(C180,C181,C$14))*(1-C$7),IF(A181="R",IF(A180="I",C$4*C$6*(_XLL.FRAZIONE.ANNO(C180,C$12,C$14))*(1-C$7),IF(A181="R",IF(A180="Q",C$4*C$6*(_XLL.FRAZIONE.ANNO(C$11,C181,C$14))*(1-C$7)))),IF(A181="C",C$4*C$13/100,IF(A181="T",-(C$13-C$5)*C$4/100*C$7,0))))</f>
        <v>0</v>
      </c>
      <c r="F181" s="15"/>
      <c r="G181" s="15"/>
      <c r="H181" s="15"/>
      <c r="I181" s="13" t="str">
        <f>IF(A181&lt;&gt;"",C181-$C$20," ")</f>
        <v> </v>
      </c>
      <c r="J181" s="31">
        <f>IF(A181&lt;&gt;"",E181/(1+$M$39)^(I181/365),"")</f>
      </c>
    </row>
    <row r="182" spans="1:10" s="13" customFormat="1" ht="11.25">
      <c r="A182" s="12">
        <f>IF(A181="I",IF(C182&lt;C$12,"I","R"),IF(A181="R","C",IF(A181="C","T",IF(A181="T","",""))))</f>
      </c>
      <c r="B182" s="13">
        <f t="shared" si="2"/>
      </c>
      <c r="C182" s="14">
        <f>IF(C181&gt;C$12,C181,IF(A181="T",C181+1,IF((DATE(YEAR(C181),MONTH(C181)+C$10,DAY(C181)))&lt;C$12,(DATE(YEAR(C181),MONTH(C181)+C$10,DAY(C181))),C$12)))</f>
        <v>42371</v>
      </c>
      <c r="D182" s="14"/>
      <c r="E182" s="15">
        <f>IF(A182="I",C$4*C$6*(_XLL.FRAZIONE.ANNO(C181,C182,C$14))*(1-C$7),IF(A182="R",IF(A181="I",C$4*C$6*(_XLL.FRAZIONE.ANNO(C181,C$12,C$14))*(1-C$7),IF(A182="R",IF(A181="Q",C$4*C$6*(_XLL.FRAZIONE.ANNO(C$11,C182,C$14))*(1-C$7)))),IF(A182="C",C$4*C$13/100,IF(A182="T",-(C$13-C$5)*C$4/100*C$7,0))))</f>
        <v>0</v>
      </c>
      <c r="F182" s="15"/>
      <c r="G182" s="15"/>
      <c r="H182" s="15"/>
      <c r="I182" s="13" t="str">
        <f>IF(A182&lt;&gt;"",C182-$C$20," ")</f>
        <v> </v>
      </c>
      <c r="J182" s="31">
        <f>IF(A182&lt;&gt;"",E182/(1+$M$39)^(I182/365),"")</f>
      </c>
    </row>
    <row r="183" spans="1:10" s="13" customFormat="1" ht="11.25">
      <c r="A183" s="12">
        <f>IF(A182="I",IF(C183&lt;C$12,"I","R"),IF(A182="R","C",IF(A182="C","T",IF(A182="T","",""))))</f>
      </c>
      <c r="B183" s="13">
        <f t="shared" si="2"/>
      </c>
      <c r="C183" s="14">
        <f>IF(C182&gt;C$12,C182,IF(A182="T",C182+1,IF((DATE(YEAR(C182),MONTH(C182)+C$10,DAY(C182)))&lt;C$12,(DATE(YEAR(C182),MONTH(C182)+C$10,DAY(C182))),C$12)))</f>
        <v>42371</v>
      </c>
      <c r="D183" s="14"/>
      <c r="E183" s="15">
        <f>IF(A183="I",C$4*C$6*(_XLL.FRAZIONE.ANNO(C182,C183,C$14))*(1-C$7),IF(A183="R",IF(A182="I",C$4*C$6*(_XLL.FRAZIONE.ANNO(C182,C$12,C$14))*(1-C$7),IF(A183="R",IF(A182="Q",C$4*C$6*(_XLL.FRAZIONE.ANNO(C$11,C183,C$14))*(1-C$7)))),IF(A183="C",C$4*C$13/100,IF(A183="T",-(C$13-C$5)*C$4/100*C$7,0))))</f>
        <v>0</v>
      </c>
      <c r="F183" s="15"/>
      <c r="G183" s="15"/>
      <c r="H183" s="15"/>
      <c r="I183" s="13" t="str">
        <f>IF(A183&lt;&gt;"",C183-$C$20," ")</f>
        <v> </v>
      </c>
      <c r="J183" s="31">
        <f>IF(A183&lt;&gt;"",E183/(1+$M$39)^(I183/365),"")</f>
      </c>
    </row>
    <row r="184" spans="1:10" s="13" customFormat="1" ht="11.25">
      <c r="A184" s="12">
        <f>IF(A183="I",IF(C184&lt;C$12,"I","R"),IF(A183="R","C",IF(A183="C","T",IF(A183="T","",""))))</f>
      </c>
      <c r="B184" s="13">
        <f t="shared" si="2"/>
      </c>
      <c r="C184" s="14">
        <f>IF(C183&gt;C$12,C183,IF(A183="T",C183+1,IF((DATE(YEAR(C183),MONTH(C183)+C$10,DAY(C183)))&lt;C$12,(DATE(YEAR(C183),MONTH(C183)+C$10,DAY(C183))),C$12)))</f>
        <v>42371</v>
      </c>
      <c r="D184" s="14"/>
      <c r="E184" s="15">
        <f>IF(A184="I",C$4*C$6*(_XLL.FRAZIONE.ANNO(C183,C184,C$14))*(1-C$7),IF(A184="R",IF(A183="I",C$4*C$6*(_XLL.FRAZIONE.ANNO(C183,C$12,C$14))*(1-C$7),IF(A184="R",IF(A183="Q",C$4*C$6*(_XLL.FRAZIONE.ANNO(C$11,C184,C$14))*(1-C$7)))),IF(A184="C",C$4*C$13/100,IF(A184="T",-(C$13-C$5)*C$4/100*C$7,0))))</f>
        <v>0</v>
      </c>
      <c r="F184" s="15"/>
      <c r="G184" s="15"/>
      <c r="H184" s="15"/>
      <c r="I184" s="13" t="str">
        <f>IF(A184&lt;&gt;"",C184-$C$20," ")</f>
        <v> </v>
      </c>
      <c r="J184" s="31">
        <f>IF(A184&lt;&gt;"",E184/(1+$M$39)^(I184/365),"")</f>
      </c>
    </row>
    <row r="185" spans="1:10" s="13" customFormat="1" ht="11.25">
      <c r="A185" s="12">
        <f>IF(A184="I",IF(C185&lt;C$12,"I","R"),IF(A184="R","C",IF(A184="C","T",IF(A184="T","",""))))</f>
      </c>
      <c r="B185" s="13">
        <f t="shared" si="2"/>
      </c>
      <c r="C185" s="14">
        <f>IF(C184&gt;C$12,C184,IF(A184="T",C184+1,IF((DATE(YEAR(C184),MONTH(C184)+C$10,DAY(C184)))&lt;C$12,(DATE(YEAR(C184),MONTH(C184)+C$10,DAY(C184))),C$12)))</f>
        <v>42371</v>
      </c>
      <c r="D185" s="14"/>
      <c r="E185" s="15">
        <f>IF(A185="I",C$4*C$6*(_XLL.FRAZIONE.ANNO(C184,C185,C$14))*(1-C$7),IF(A185="R",IF(A184="I",C$4*C$6*(_XLL.FRAZIONE.ANNO(C184,C$12,C$14))*(1-C$7),IF(A185="R",IF(A184="Q",C$4*C$6*(_XLL.FRAZIONE.ANNO(C$11,C185,C$14))*(1-C$7)))),IF(A185="C",C$4*C$13/100,IF(A185="T",-(C$13-C$5)*C$4/100*C$7,0))))</f>
        <v>0</v>
      </c>
      <c r="F185" s="15"/>
      <c r="G185" s="15"/>
      <c r="H185" s="15"/>
      <c r="I185" s="13" t="str">
        <f>IF(A185&lt;&gt;"",C185-$C$20," ")</f>
        <v> </v>
      </c>
      <c r="J185" s="31">
        <f>IF(A185&lt;&gt;"",E185/(1+$M$39)^(I185/365),"")</f>
      </c>
    </row>
    <row r="186" spans="1:10" s="13" customFormat="1" ht="11.25">
      <c r="A186" s="12">
        <f>IF(A185="I",IF(C186&lt;C$12,"I","R"),IF(A185="R","C",IF(A185="C","T",IF(A185="T","",""))))</f>
      </c>
      <c r="B186" s="13">
        <f t="shared" si="2"/>
      </c>
      <c r="C186" s="14">
        <f>IF(C185&gt;C$12,C185,IF(A185="T",C185+1,IF((DATE(YEAR(C185),MONTH(C185)+C$10,DAY(C185)))&lt;C$12,(DATE(YEAR(C185),MONTH(C185)+C$10,DAY(C185))),C$12)))</f>
        <v>42371</v>
      </c>
      <c r="D186" s="14"/>
      <c r="E186" s="15">
        <f>IF(A186="I",C$4*C$6*(_XLL.FRAZIONE.ANNO(C185,C186,C$14))*(1-C$7),IF(A186="R",IF(A185="I",C$4*C$6*(_XLL.FRAZIONE.ANNO(C185,C$12,C$14))*(1-C$7),IF(A186="R",IF(A185="Q",C$4*C$6*(_XLL.FRAZIONE.ANNO(C$11,C186,C$14))*(1-C$7)))),IF(A186="C",C$4*C$13/100,IF(A186="T",-(C$13-C$5)*C$4/100*C$7,0))))</f>
        <v>0</v>
      </c>
      <c r="F186" s="15"/>
      <c r="G186" s="15"/>
      <c r="H186" s="15"/>
      <c r="I186" s="13" t="str">
        <f>IF(A186&lt;&gt;"",C186-$C$20," ")</f>
        <v> </v>
      </c>
      <c r="J186" s="31">
        <f>IF(A186&lt;&gt;"",E186/(1+$M$39)^(I186/365),"")</f>
      </c>
    </row>
    <row r="187" spans="1:10" s="13" customFormat="1" ht="11.25">
      <c r="A187" s="12">
        <f>IF(A186="I",IF(C187&lt;C$12,"I","R"),IF(A186="R","C",IF(A186="C","T",IF(A186="T","",""))))</f>
      </c>
      <c r="B187" s="13">
        <f t="shared" si="2"/>
      </c>
      <c r="C187" s="14">
        <f>IF(C186&gt;C$12,C186,IF(A186="T",C186+1,IF((DATE(YEAR(C186),MONTH(C186)+C$10,DAY(C186)))&lt;C$12,(DATE(YEAR(C186),MONTH(C186)+C$10,DAY(C186))),C$12)))</f>
        <v>42371</v>
      </c>
      <c r="D187" s="14"/>
      <c r="E187" s="15">
        <f>IF(A187="I",C$4*C$6*(_XLL.FRAZIONE.ANNO(C186,C187,C$14))*(1-C$7),IF(A187="R",IF(A186="I",C$4*C$6*(_XLL.FRAZIONE.ANNO(C186,C$12,C$14))*(1-C$7),IF(A187="R",IF(A186="Q",C$4*C$6*(_XLL.FRAZIONE.ANNO(C$11,C187,C$14))*(1-C$7)))),IF(A187="C",C$4*C$13/100,IF(A187="T",-(C$13-C$5)*C$4/100*C$7,0))))</f>
        <v>0</v>
      </c>
      <c r="F187" s="15"/>
      <c r="G187" s="15"/>
      <c r="H187" s="15"/>
      <c r="I187" s="13" t="str">
        <f>IF(A187&lt;&gt;"",C187-$C$20," ")</f>
        <v> </v>
      </c>
      <c r="J187" s="31">
        <f>IF(A187&lt;&gt;"",E187/(1+$M$39)^(I187/365),"")</f>
      </c>
    </row>
    <row r="188" spans="1:10" s="13" customFormat="1" ht="11.25">
      <c r="A188" s="12">
        <f>IF(A187="I",IF(C188&lt;C$12,"I","R"),IF(A187="R","C",IF(A187="C","T",IF(A187="T","",""))))</f>
      </c>
      <c r="B188" s="13">
        <f t="shared" si="2"/>
      </c>
      <c r="C188" s="14">
        <f>IF(C187&gt;C$12,C187,IF(A187="T",C187+1,IF((DATE(YEAR(C187),MONTH(C187)+C$10,DAY(C187)))&lt;C$12,(DATE(YEAR(C187),MONTH(C187)+C$10,DAY(C187))),C$12)))</f>
        <v>42371</v>
      </c>
      <c r="D188" s="14"/>
      <c r="E188" s="15">
        <f>IF(A188="I",C$4*C$6*(_XLL.FRAZIONE.ANNO(C187,C188,C$14))*(1-C$7),IF(A188="R",IF(A187="I",C$4*C$6*(_XLL.FRAZIONE.ANNO(C187,C$12,C$14))*(1-C$7),IF(A188="R",IF(A187="Q",C$4*C$6*(_XLL.FRAZIONE.ANNO(C$11,C188,C$14))*(1-C$7)))),IF(A188="C",C$4*C$13/100,IF(A188="T",-(C$13-C$5)*C$4/100*C$7,0))))</f>
        <v>0</v>
      </c>
      <c r="F188" s="15"/>
      <c r="G188" s="15"/>
      <c r="H188" s="15"/>
      <c r="I188" s="13" t="str">
        <f>IF(A188&lt;&gt;"",C188-$C$20," ")</f>
        <v> </v>
      </c>
      <c r="J188" s="31">
        <f>IF(A188&lt;&gt;"",E188/(1+$M$39)^(I188/365),"")</f>
      </c>
    </row>
    <row r="189" spans="1:10" s="13" customFormat="1" ht="11.25">
      <c r="A189" s="12">
        <f>IF(A188="I",IF(C189&lt;C$12,"I","R"),IF(A188="R","C",IF(A188="C","T",IF(A188="T","",""))))</f>
      </c>
      <c r="B189" s="13">
        <f t="shared" si="2"/>
      </c>
      <c r="C189" s="14">
        <f>IF(C188&gt;C$12,C188,IF(A188="T",C188+1,IF((DATE(YEAR(C188),MONTH(C188)+C$10,DAY(C188)))&lt;C$12,(DATE(YEAR(C188),MONTH(C188)+C$10,DAY(C188))),C$12)))</f>
        <v>42371</v>
      </c>
      <c r="D189" s="14"/>
      <c r="E189" s="15">
        <f>IF(A189="I",C$4*C$6*(_XLL.FRAZIONE.ANNO(C188,C189,C$14))*(1-C$7),IF(A189="R",IF(A188="I",C$4*C$6*(_XLL.FRAZIONE.ANNO(C188,C$12,C$14))*(1-C$7),IF(A189="R",IF(A188="Q",C$4*C$6*(_XLL.FRAZIONE.ANNO(C$11,C189,C$14))*(1-C$7)))),IF(A189="C",C$4*C$13/100,IF(A189="T",-(C$13-C$5)*C$4/100*C$7,0))))</f>
        <v>0</v>
      </c>
      <c r="F189" s="15"/>
      <c r="G189" s="15"/>
      <c r="H189" s="15"/>
      <c r="I189" s="13" t="str">
        <f>IF(A189&lt;&gt;"",C189-$C$20," ")</f>
        <v> </v>
      </c>
      <c r="J189" s="31">
        <f>IF(A189&lt;&gt;"",E189/(1+$M$39)^(I189/365),"")</f>
      </c>
    </row>
    <row r="190" spans="1:10" s="13" customFormat="1" ht="11.25">
      <c r="A190" s="12">
        <f>IF(A189="I",IF(C190&lt;C$12,"I","R"),IF(A189="R","C",IF(A189="C","T",IF(A189="T","",""))))</f>
      </c>
      <c r="B190" s="13">
        <f t="shared" si="2"/>
      </c>
      <c r="C190" s="14">
        <f>IF(C189&gt;C$12,C189,IF(A189="T",C189+1,IF((DATE(YEAR(C189),MONTH(C189)+C$10,DAY(C189)))&lt;C$12,(DATE(YEAR(C189),MONTH(C189)+C$10,DAY(C189))),C$12)))</f>
        <v>42371</v>
      </c>
      <c r="D190" s="14"/>
      <c r="E190" s="15">
        <f>IF(A190="I",C$4*C$6*(_XLL.FRAZIONE.ANNO(C189,C190,C$14))*(1-C$7),IF(A190="R",IF(A189="I",C$4*C$6*(_XLL.FRAZIONE.ANNO(C189,C$12,C$14))*(1-C$7),IF(A190="R",IF(A189="Q",C$4*C$6*(_XLL.FRAZIONE.ANNO(C$11,C190,C$14))*(1-C$7)))),IF(A190="C",C$4*C$13/100,IF(A190="T",-(C$13-C$5)*C$4/100*C$7,0))))</f>
        <v>0</v>
      </c>
      <c r="F190" s="15"/>
      <c r="G190" s="15"/>
      <c r="H190" s="15"/>
      <c r="I190" s="13" t="str">
        <f>IF(A190&lt;&gt;"",C190-$C$20," ")</f>
        <v> </v>
      </c>
      <c r="J190" s="31">
        <f>IF(A190&lt;&gt;"",E190/(1+$M$39)^(I190/365),"")</f>
      </c>
    </row>
    <row r="191" spans="1:10" s="13" customFormat="1" ht="11.25">
      <c r="A191" s="12">
        <f>IF(A190="I",IF(C191&lt;C$12,"I","R"),IF(A190="R","C",IF(A190="C","T",IF(A190="T","",""))))</f>
      </c>
      <c r="B191" s="13">
        <f t="shared" si="2"/>
      </c>
      <c r="C191" s="14">
        <f>IF(C190&gt;C$12,C190,IF(A190="T",C190+1,IF((DATE(YEAR(C190),MONTH(C190)+C$10,DAY(C190)))&lt;C$12,(DATE(YEAR(C190),MONTH(C190)+C$10,DAY(C190))),C$12)))</f>
        <v>42371</v>
      </c>
      <c r="D191" s="14"/>
      <c r="E191" s="15">
        <f>IF(A191="I",C$4*C$6*(_XLL.FRAZIONE.ANNO(C190,C191,C$14))*(1-C$7),IF(A191="R",IF(A190="I",C$4*C$6*(_XLL.FRAZIONE.ANNO(C190,C$12,C$14))*(1-C$7),IF(A191="R",IF(A190="Q",C$4*C$6*(_XLL.FRAZIONE.ANNO(C$11,C191,C$14))*(1-C$7)))),IF(A191="C",C$4*C$13/100,IF(A191="T",-(C$13-C$5)*C$4/100*C$7,0))))</f>
        <v>0</v>
      </c>
      <c r="F191" s="15"/>
      <c r="G191" s="15"/>
      <c r="H191" s="15"/>
      <c r="I191" s="13" t="str">
        <f>IF(A191&lt;&gt;"",C191-$C$20," ")</f>
        <v> </v>
      </c>
      <c r="J191" s="31">
        <f>IF(A191&lt;&gt;"",E191/(1+$M$39)^(I191/365),"")</f>
      </c>
    </row>
    <row r="192" spans="1:10" s="13" customFormat="1" ht="11.25">
      <c r="A192" s="12">
        <f>IF(A191="I",IF(C192&lt;C$12,"I","R"),IF(A191="R","C",IF(A191="C","T",IF(A191="T","",""))))</f>
      </c>
      <c r="B192" s="13">
        <f t="shared" si="2"/>
      </c>
      <c r="C192" s="14">
        <f>IF(C191&gt;C$12,C191,IF(A191="T",C191+1,IF((DATE(YEAR(C191),MONTH(C191)+C$10,DAY(C191)))&lt;C$12,(DATE(YEAR(C191),MONTH(C191)+C$10,DAY(C191))),C$12)))</f>
        <v>42371</v>
      </c>
      <c r="D192" s="14"/>
      <c r="E192" s="15">
        <f>IF(A192="I",C$4*C$6*(_XLL.FRAZIONE.ANNO(C191,C192,C$14))*(1-C$7),IF(A192="R",IF(A191="I",C$4*C$6*(_XLL.FRAZIONE.ANNO(C191,C$12,C$14))*(1-C$7),IF(A192="R",IF(A191="Q",C$4*C$6*(_XLL.FRAZIONE.ANNO(C$11,C192,C$14))*(1-C$7)))),IF(A192="C",C$4*C$13/100,IF(A192="T",-(C$13-C$5)*C$4/100*C$7,0))))</f>
        <v>0</v>
      </c>
      <c r="F192" s="15"/>
      <c r="G192" s="15"/>
      <c r="H192" s="15"/>
      <c r="I192" s="13" t="str">
        <f>IF(A192&lt;&gt;"",C192-$C$20," ")</f>
        <v> </v>
      </c>
      <c r="J192" s="31">
        <f>IF(A192&lt;&gt;"",E192/(1+$M$39)^(I192/365),"")</f>
      </c>
    </row>
    <row r="193" spans="1:10" s="13" customFormat="1" ht="11.25">
      <c r="A193" s="12">
        <f>IF(A192="I",IF(C193&lt;C$12,"I","R"),IF(A192="R","C",IF(A192="C","T",IF(A192="T","",""))))</f>
      </c>
      <c r="B193" s="13">
        <f t="shared" si="2"/>
      </c>
      <c r="C193" s="14">
        <f>IF(C192&gt;C$12,C192,IF(A192="T",C192+1,IF((DATE(YEAR(C192),MONTH(C192)+C$10,DAY(C192)))&lt;C$12,(DATE(YEAR(C192),MONTH(C192)+C$10,DAY(C192))),C$12)))</f>
        <v>42371</v>
      </c>
      <c r="D193" s="14"/>
      <c r="E193" s="15">
        <f>IF(A193="I",C$4*C$6*(_XLL.FRAZIONE.ANNO(C192,C193,C$14))*(1-C$7),IF(A193="R",IF(A192="I",C$4*C$6*(_XLL.FRAZIONE.ANNO(C192,C$12,C$14))*(1-C$7),IF(A193="R",IF(A192="Q",C$4*C$6*(_XLL.FRAZIONE.ANNO(C$11,C193,C$14))*(1-C$7)))),IF(A193="C",C$4*C$13/100,IF(A193="T",-(C$13-C$5)*C$4/100*C$7,0))))</f>
        <v>0</v>
      </c>
      <c r="F193" s="15"/>
      <c r="G193" s="15"/>
      <c r="H193" s="15"/>
      <c r="I193" s="13" t="str">
        <f>IF(A193&lt;&gt;"",C193-$C$20," ")</f>
        <v> </v>
      </c>
      <c r="J193" s="31">
        <f>IF(A193&lt;&gt;"",E193/(1+$M$39)^(I193/365),"")</f>
      </c>
    </row>
    <row r="194" spans="1:10" s="13" customFormat="1" ht="11.25">
      <c r="A194" s="12">
        <f>IF(A193="I",IF(C194&lt;C$12,"I","R"),IF(A193="R","C",IF(A193="C","T",IF(A193="T","",""))))</f>
      </c>
      <c r="B194" s="13">
        <f t="shared" si="2"/>
      </c>
      <c r="C194" s="14">
        <f>IF(C193&gt;C$12,C193,IF(A193="T",C193+1,IF((DATE(YEAR(C193),MONTH(C193)+C$10,DAY(C193)))&lt;C$12,(DATE(YEAR(C193),MONTH(C193)+C$10,DAY(C193))),C$12)))</f>
        <v>42371</v>
      </c>
      <c r="D194" s="14"/>
      <c r="E194" s="15">
        <f>IF(A194="I",C$4*C$6*(_XLL.FRAZIONE.ANNO(C193,C194,C$14))*(1-C$7),IF(A194="R",IF(A193="I",C$4*C$6*(_XLL.FRAZIONE.ANNO(C193,C$12,C$14))*(1-C$7),IF(A194="R",IF(A193="Q",C$4*C$6*(_XLL.FRAZIONE.ANNO(C$11,C194,C$14))*(1-C$7)))),IF(A194="C",C$4*C$13/100,IF(A194="T",-(C$13-C$5)*C$4/100*C$7,0))))</f>
        <v>0</v>
      </c>
      <c r="F194" s="15"/>
      <c r="G194" s="15"/>
      <c r="H194" s="15"/>
      <c r="I194" s="13" t="str">
        <f>IF(A194&lt;&gt;"",C194-$C$20," ")</f>
        <v> </v>
      </c>
      <c r="J194" s="31">
        <f>IF(A194&lt;&gt;"",E194/(1+$M$39)^(I194/365),"")</f>
      </c>
    </row>
    <row r="195" spans="1:10" s="13" customFormat="1" ht="11.25">
      <c r="A195" s="12">
        <f>IF(A194="I",IF(C195&lt;C$12,"I","R"),IF(A194="R","C",IF(A194="C","T",IF(A194="T","",""))))</f>
      </c>
      <c r="B195" s="13">
        <f t="shared" si="2"/>
      </c>
      <c r="C195" s="14">
        <f>IF(C194&gt;C$12,C194,IF(A194="T",C194+1,IF((DATE(YEAR(C194),MONTH(C194)+C$10,DAY(C194)))&lt;C$12,(DATE(YEAR(C194),MONTH(C194)+C$10,DAY(C194))),C$12)))</f>
        <v>42371</v>
      </c>
      <c r="D195" s="14"/>
      <c r="E195" s="15">
        <f>IF(A195="I",C$4*C$6*(_XLL.FRAZIONE.ANNO(C194,C195,C$14))*(1-C$7),IF(A195="R",IF(A194="I",C$4*C$6*(_XLL.FRAZIONE.ANNO(C194,C$12,C$14))*(1-C$7),IF(A195="R",IF(A194="Q",C$4*C$6*(_XLL.FRAZIONE.ANNO(C$11,C195,C$14))*(1-C$7)))),IF(A195="C",C$4*C$13/100,IF(A195="T",-(C$13-C$5)*C$4/100*C$7,0))))</f>
        <v>0</v>
      </c>
      <c r="F195" s="15"/>
      <c r="G195" s="15"/>
      <c r="H195" s="15"/>
      <c r="I195" s="13" t="str">
        <f>IF(A195&lt;&gt;"",C195-$C$20," ")</f>
        <v> </v>
      </c>
      <c r="J195" s="31">
        <f>IF(A195&lt;&gt;"",E195/(1+$M$39)^(I195/365),"")</f>
      </c>
    </row>
    <row r="196" spans="1:10" s="13" customFormat="1" ht="11.25">
      <c r="A196" s="12">
        <f>IF(A195="I",IF(C196&lt;C$12,"I","R"),IF(A195="R","C",IF(A195="C","T",IF(A195="T","",""))))</f>
      </c>
      <c r="B196" s="13">
        <f t="shared" si="2"/>
      </c>
      <c r="C196" s="14">
        <f>IF(C195&gt;C$12,C195,IF(A195="T",C195+1,IF((DATE(YEAR(C195),MONTH(C195)+C$10,DAY(C195)))&lt;C$12,(DATE(YEAR(C195),MONTH(C195)+C$10,DAY(C195))),C$12)))</f>
        <v>42371</v>
      </c>
      <c r="D196" s="14"/>
      <c r="E196" s="15">
        <f>IF(A196="I",C$4*C$6*(_XLL.FRAZIONE.ANNO(C195,C196,C$14))*(1-C$7),IF(A196="R",IF(A195="I",C$4*C$6*(_XLL.FRAZIONE.ANNO(C195,C$12,C$14))*(1-C$7),IF(A196="R",IF(A195="Q",C$4*C$6*(_XLL.FRAZIONE.ANNO(C$11,C196,C$14))*(1-C$7)))),IF(A196="C",C$4*C$13/100,IF(A196="T",-(C$13-C$5)*C$4/100*C$7,0))))</f>
        <v>0</v>
      </c>
      <c r="F196" s="15"/>
      <c r="G196" s="15"/>
      <c r="H196" s="15"/>
      <c r="I196" s="13" t="str">
        <f>IF(A196&lt;&gt;"",C196-$C$20," ")</f>
        <v> </v>
      </c>
      <c r="J196" s="31">
        <f>IF(A196&lt;&gt;"",E196/(1+$M$39)^(I196/365),"")</f>
      </c>
    </row>
    <row r="197" spans="1:10" s="13" customFormat="1" ht="11.25">
      <c r="A197" s="12">
        <f>IF(A196="I",IF(C197&lt;C$12,"I","R"),IF(A196="R","C",IF(A196="C","T",IF(A196="T","",""))))</f>
      </c>
      <c r="B197" s="13">
        <f t="shared" si="2"/>
      </c>
      <c r="C197" s="14">
        <f>IF(C196&gt;C$12,C196,IF(A196="T",C196+1,IF((DATE(YEAR(C196),MONTH(C196)+C$10,DAY(C196)))&lt;C$12,(DATE(YEAR(C196),MONTH(C196)+C$10,DAY(C196))),C$12)))</f>
        <v>42371</v>
      </c>
      <c r="D197" s="14"/>
      <c r="E197" s="15">
        <f>IF(A197="I",C$4*C$6*(_XLL.FRAZIONE.ANNO(C196,C197,C$14))*(1-C$7),IF(A197="R",IF(A196="I",C$4*C$6*(_XLL.FRAZIONE.ANNO(C196,C$12,C$14))*(1-C$7),IF(A197="R",IF(A196="Q",C$4*C$6*(_XLL.FRAZIONE.ANNO(C$11,C197,C$14))*(1-C$7)))),IF(A197="C",C$4*C$13/100,IF(A197="T",-(C$13-C$5)*C$4/100*C$7,0))))</f>
        <v>0</v>
      </c>
      <c r="F197" s="15"/>
      <c r="G197" s="15"/>
      <c r="H197" s="15"/>
      <c r="I197" s="13" t="str">
        <f>IF(A197&lt;&gt;"",C197-$C$20," ")</f>
        <v> </v>
      </c>
      <c r="J197" s="31">
        <f>IF(A197&lt;&gt;"",E197/(1+$M$39)^(I197/365),"")</f>
      </c>
    </row>
    <row r="198" spans="1:10" s="13" customFormat="1" ht="11.25">
      <c r="A198" s="12">
        <f>IF(A197="I",IF(C198&lt;C$12,"I","R"),IF(A197="R","C",IF(A197="C","T",IF(A197="T","",""))))</f>
      </c>
      <c r="B198" s="13">
        <f t="shared" si="2"/>
      </c>
      <c r="C198" s="14">
        <f>IF(C197&gt;C$12,C197,IF(A197="T",C197+1,IF((DATE(YEAR(C197),MONTH(C197)+C$10,DAY(C197)))&lt;C$12,(DATE(YEAR(C197),MONTH(C197)+C$10,DAY(C197))),C$12)))</f>
        <v>42371</v>
      </c>
      <c r="D198" s="14"/>
      <c r="E198" s="15">
        <f>IF(A198="I",C$4*C$6*(_XLL.FRAZIONE.ANNO(C197,C198,C$14))*(1-C$7),IF(A198="R",IF(A197="I",C$4*C$6*(_XLL.FRAZIONE.ANNO(C197,C$12,C$14))*(1-C$7),IF(A198="R",IF(A197="Q",C$4*C$6*(_XLL.FRAZIONE.ANNO(C$11,C198,C$14))*(1-C$7)))),IF(A198="C",C$4*C$13/100,IF(A198="T",-(C$13-C$5)*C$4/100*C$7,0))))</f>
        <v>0</v>
      </c>
      <c r="F198" s="15"/>
      <c r="G198" s="15"/>
      <c r="H198" s="15"/>
      <c r="I198" s="13" t="str">
        <f>IF(A198&lt;&gt;"",C198-$C$20," ")</f>
        <v> </v>
      </c>
      <c r="J198" s="31">
        <f>IF(A198&lt;&gt;"",E198/(1+$M$39)^(I198/365),"")</f>
      </c>
    </row>
    <row r="199" spans="1:10" s="13" customFormat="1" ht="11.25">
      <c r="A199" s="12">
        <f>IF(A198="I",IF(C199&lt;C$12,"I","R"),IF(A198="R","C",IF(A198="C","T",IF(A198="T","",""))))</f>
      </c>
      <c r="B199" s="13">
        <f t="shared" si="2"/>
      </c>
      <c r="C199" s="14">
        <f>IF(C198&gt;C$12,C198,IF(A198="T",C198+1,IF((DATE(YEAR(C198),MONTH(C198)+C$10,DAY(C198)))&lt;C$12,(DATE(YEAR(C198),MONTH(C198)+C$10,DAY(C198))),C$12)))</f>
        <v>42371</v>
      </c>
      <c r="D199" s="14"/>
      <c r="E199" s="15">
        <f>IF(A199="I",C$4*C$6*(_XLL.FRAZIONE.ANNO(C198,C199,C$14))*(1-C$7),IF(A199="R",IF(A198="I",C$4*C$6*(_XLL.FRAZIONE.ANNO(C198,C$12,C$14))*(1-C$7),IF(A199="R",IF(A198="Q",C$4*C$6*(_XLL.FRAZIONE.ANNO(C$11,C199,C$14))*(1-C$7)))),IF(A199="C",C$4*C$13/100,IF(A199="T",-(C$13-C$5)*C$4/100*C$7,0))))</f>
        <v>0</v>
      </c>
      <c r="F199" s="15"/>
      <c r="G199" s="15"/>
      <c r="H199" s="15"/>
      <c r="I199" s="13" t="str">
        <f>IF(A199&lt;&gt;"",C199-$C$20," ")</f>
        <v> </v>
      </c>
      <c r="J199" s="31">
        <f>IF(A199&lt;&gt;"",E199/(1+$M$39)^(I199/365),"")</f>
      </c>
    </row>
    <row r="200" spans="1:10" s="13" customFormat="1" ht="11.25">
      <c r="A200" s="12">
        <f>IF(A199="I",IF(C200&lt;C$12,"I","R"),IF(A199="R","C",IF(A199="C","T",IF(A199="T","",""))))</f>
      </c>
      <c r="B200" s="13">
        <f t="shared" si="2"/>
      </c>
      <c r="C200" s="14">
        <f>IF(C199&gt;C$12,C199,IF(A199="T",C199+1,IF((DATE(YEAR(C199),MONTH(C199)+C$10,DAY(C199)))&lt;C$12,(DATE(YEAR(C199),MONTH(C199)+C$10,DAY(C199))),C$12)))</f>
        <v>42371</v>
      </c>
      <c r="D200" s="14"/>
      <c r="E200" s="15">
        <f>IF(A200="I",C$4*C$6*(_XLL.FRAZIONE.ANNO(C199,C200,C$14))*(1-C$7),IF(A200="R",IF(A199="I",C$4*C$6*(_XLL.FRAZIONE.ANNO(C199,C$12,C$14))*(1-C$7),IF(A200="R",IF(A199="Q",C$4*C$6*(_XLL.FRAZIONE.ANNO(C$11,C200,C$14))*(1-C$7)))),IF(A200="C",C$4*C$13/100,IF(A200="T",-(C$13-C$5)*C$4/100*C$7,0))))</f>
        <v>0</v>
      </c>
      <c r="F200" s="15"/>
      <c r="G200" s="15"/>
      <c r="H200" s="15"/>
      <c r="I200" s="13" t="str">
        <f>IF(A200&lt;&gt;"",C200-$C$20," ")</f>
        <v> </v>
      </c>
      <c r="J200" s="31">
        <f>IF(A200&lt;&gt;"",E200/(1+$M$39)^(I200/365),"")</f>
      </c>
    </row>
    <row r="201" spans="1:10" s="13" customFormat="1" ht="11.25">
      <c r="A201" s="12">
        <f>IF(A200="I",IF(C201&lt;C$12,"I","R"),IF(A200="R","C",IF(A200="C","T",IF(A200="T","",""))))</f>
      </c>
      <c r="B201" s="13">
        <f t="shared" si="2"/>
      </c>
      <c r="C201" s="14">
        <f>IF(C200&gt;C$12,C200,IF(A200="T",C200+1,IF((DATE(YEAR(C200),MONTH(C200)+C$10,DAY(C200)))&lt;C$12,(DATE(YEAR(C200),MONTH(C200)+C$10,DAY(C200))),C$12)))</f>
        <v>42371</v>
      </c>
      <c r="D201" s="14"/>
      <c r="E201" s="15">
        <f>IF(A201="I",C$4*C$6*(_XLL.FRAZIONE.ANNO(C200,C201,C$14))*(1-C$7),IF(A201="R",IF(A200="I",C$4*C$6*(_XLL.FRAZIONE.ANNO(C200,C$12,C$14))*(1-C$7),IF(A201="R",IF(A200="Q",C$4*C$6*(_XLL.FRAZIONE.ANNO(C$11,C201,C$14))*(1-C$7)))),IF(A201="C",C$4*C$13/100,IF(A201="T",-(C$13-C$5)*C$4/100*C$7,0))))</f>
        <v>0</v>
      </c>
      <c r="F201" s="15"/>
      <c r="G201" s="15"/>
      <c r="H201" s="15"/>
      <c r="I201" s="13" t="str">
        <f>IF(A201&lt;&gt;"",C201-$C$20," ")</f>
        <v> </v>
      </c>
      <c r="J201" s="31">
        <f>IF(A201&lt;&gt;"",E201/(1+$M$39)^(I201/365),"")</f>
      </c>
    </row>
    <row r="202" spans="1:10" s="13" customFormat="1" ht="11.25">
      <c r="A202" s="12">
        <f>IF(A201="I",IF(C202&lt;C$12,"I","R"),IF(A201="R","C",IF(A201="C","T",IF(A201="T","",""))))</f>
      </c>
      <c r="B202" s="13">
        <f t="shared" si="2"/>
      </c>
      <c r="C202" s="14">
        <f>IF(C201&gt;C$12,C201,IF(A201="T",C201+1,IF((DATE(YEAR(C201),MONTH(C201)+C$10,DAY(C201)))&lt;C$12,(DATE(YEAR(C201),MONTH(C201)+C$10,DAY(C201))),C$12)))</f>
        <v>42371</v>
      </c>
      <c r="D202" s="14"/>
      <c r="E202" s="15">
        <f>IF(A202="I",C$4*C$6*(_XLL.FRAZIONE.ANNO(C201,C202,C$14))*(1-C$7),IF(A202="R",IF(A201="I",C$4*C$6*(_XLL.FRAZIONE.ANNO(C201,C$12,C$14))*(1-C$7),IF(A202="R",IF(A201="Q",C$4*C$6*(_XLL.FRAZIONE.ANNO(C$11,C202,C$14))*(1-C$7)))),IF(A202="C",C$4*C$13/100,IF(A202="T",-(C$13-C$5)*C$4/100*C$7,0))))</f>
        <v>0</v>
      </c>
      <c r="F202" s="15"/>
      <c r="G202" s="15"/>
      <c r="H202" s="15"/>
      <c r="I202" s="13" t="str">
        <f>IF(A202&lt;&gt;"",C202-$C$20," ")</f>
        <v> </v>
      </c>
      <c r="J202" s="31">
        <f>IF(A202&lt;&gt;"",E202/(1+$M$39)^(I202/365),"")</f>
      </c>
    </row>
    <row r="203" spans="1:10" s="13" customFormat="1" ht="11.25">
      <c r="A203" s="12">
        <f>IF(A202="I",IF(C203&lt;C$12,"I","R"),IF(A202="R","C",IF(A202="C","T",IF(A202="T","",""))))</f>
      </c>
      <c r="B203" s="13">
        <f t="shared" si="2"/>
      </c>
      <c r="C203" s="14">
        <f>IF(C202&gt;C$12,C202,IF(A202="T",C202+1,IF((DATE(YEAR(C202),MONTH(C202)+C$10,DAY(C202)))&lt;C$12,(DATE(YEAR(C202),MONTH(C202)+C$10,DAY(C202))),C$12)))</f>
        <v>42371</v>
      </c>
      <c r="D203" s="14"/>
      <c r="E203" s="15">
        <f>IF(A203="I",C$4*C$6*(_XLL.FRAZIONE.ANNO(C202,C203,C$14))*(1-C$7),IF(A203="R",IF(A202="I",C$4*C$6*(_XLL.FRAZIONE.ANNO(C202,C$12,C$14))*(1-C$7),IF(A203="R",IF(A202="Q",C$4*C$6*(_XLL.FRAZIONE.ANNO(C$11,C203,C$14))*(1-C$7)))),IF(A203="C",C$4*C$13/100,IF(A203="T",-(C$13-C$5)*C$4/100*C$7,0))))</f>
        <v>0</v>
      </c>
      <c r="F203" s="15"/>
      <c r="G203" s="15"/>
      <c r="H203" s="15"/>
      <c r="I203" s="13" t="str">
        <f>IF(A203&lt;&gt;"",C203-$C$20," ")</f>
        <v> </v>
      </c>
      <c r="J203" s="31">
        <f>IF(A203&lt;&gt;"",E203/(1+$M$39)^(I203/365),"")</f>
      </c>
    </row>
    <row r="204" spans="1:10" s="13" customFormat="1" ht="11.25">
      <c r="A204" s="12">
        <f>IF(A203="I",IF(C204&lt;C$12,"I","R"),IF(A203="R","C",IF(A203="C","T",IF(A203="T","",""))))</f>
      </c>
      <c r="B204" s="13">
        <f t="shared" si="2"/>
      </c>
      <c r="C204" s="14">
        <f>IF(C203&gt;C$12,C203,IF(A203="T",C203+1,IF((DATE(YEAR(C203),MONTH(C203)+C$10,DAY(C203)))&lt;C$12,(DATE(YEAR(C203),MONTH(C203)+C$10,DAY(C203))),C$12)))</f>
        <v>42371</v>
      </c>
      <c r="D204" s="14"/>
      <c r="E204" s="15">
        <f>IF(A204="I",C$4*C$6*(_XLL.FRAZIONE.ANNO(C203,C204,C$14))*(1-C$7),IF(A204="R",IF(A203="I",C$4*C$6*(_XLL.FRAZIONE.ANNO(C203,C$12,C$14))*(1-C$7),IF(A204="R",IF(A203="Q",C$4*C$6*(_XLL.FRAZIONE.ANNO(C$11,C204,C$14))*(1-C$7)))),IF(A204="C",C$4*C$13/100,IF(A204="T",-(C$13-C$5)*C$4/100*C$7,0))))</f>
        <v>0</v>
      </c>
      <c r="F204" s="15"/>
      <c r="G204" s="15"/>
      <c r="H204" s="15"/>
      <c r="I204" s="13" t="str">
        <f>IF(A204&lt;&gt;"",C204-$C$20," ")</f>
        <v> </v>
      </c>
      <c r="J204" s="31">
        <f>IF(A204&lt;&gt;"",E204/(1+$M$39)^(I204/365),"")</f>
      </c>
    </row>
    <row r="205" spans="1:10" s="13" customFormat="1" ht="11.25">
      <c r="A205" s="12">
        <f>IF(A204="I",IF(C205&lt;C$12,"I","R"),IF(A204="R","C",IF(A204="C","T",IF(A204="T","",""))))</f>
      </c>
      <c r="B205" s="13">
        <f t="shared" si="2"/>
      </c>
      <c r="C205" s="14">
        <f>IF(C204&gt;C$12,C204,IF(A204="T",C204+1,IF((DATE(YEAR(C204),MONTH(C204)+C$10,DAY(C204)))&lt;C$12,(DATE(YEAR(C204),MONTH(C204)+C$10,DAY(C204))),C$12)))</f>
        <v>42371</v>
      </c>
      <c r="D205" s="14"/>
      <c r="E205" s="15">
        <f>IF(A205="I",C$4*C$6*(_XLL.FRAZIONE.ANNO(C204,C205,C$14))*(1-C$7),IF(A205="R",IF(A204="I",C$4*C$6*(_XLL.FRAZIONE.ANNO(C204,C$12,C$14))*(1-C$7),IF(A205="R",IF(A204="Q",C$4*C$6*(_XLL.FRAZIONE.ANNO(C$11,C205,C$14))*(1-C$7)))),IF(A205="C",C$4*C$13/100,IF(A205="T",-(C$13-C$5)*C$4/100*C$7,0))))</f>
        <v>0</v>
      </c>
      <c r="F205" s="15"/>
      <c r="G205" s="15"/>
      <c r="H205" s="15"/>
      <c r="I205" s="13" t="str">
        <f>IF(A205&lt;&gt;"",C205-$C$20," ")</f>
        <v> </v>
      </c>
      <c r="J205" s="31">
        <f>IF(A205&lt;&gt;"",E205/(1+$M$39)^(I205/365),"")</f>
      </c>
    </row>
    <row r="206" spans="1:10" s="13" customFormat="1" ht="11.25">
      <c r="A206" s="12">
        <f>IF(A205="I",IF(C206&lt;C$12,"I","R"),IF(A205="R","C",IF(A205="C","T",IF(A205="T","",""))))</f>
      </c>
      <c r="B206" s="13">
        <f t="shared" si="2"/>
      </c>
      <c r="C206" s="14">
        <f>IF(C205&gt;C$12,C205,IF(A205="T",C205+1,IF((DATE(YEAR(C205),MONTH(C205)+C$10,DAY(C205)))&lt;C$12,(DATE(YEAR(C205),MONTH(C205)+C$10,DAY(C205))),C$12)))</f>
        <v>42371</v>
      </c>
      <c r="D206" s="14"/>
      <c r="E206" s="15">
        <f>IF(A206="I",C$4*C$6*(_XLL.FRAZIONE.ANNO(C205,C206,C$14))*(1-C$7),IF(A206="R",IF(A205="I",C$4*C$6*(_XLL.FRAZIONE.ANNO(C205,C$12,C$14))*(1-C$7),IF(A206="R",IF(A205="Q",C$4*C$6*(_XLL.FRAZIONE.ANNO(C$11,C206,C$14))*(1-C$7)))),IF(A206="C",C$4*C$13/100,IF(A206="T",-(C$13-C$5)*C$4/100*C$7,0))))</f>
        <v>0</v>
      </c>
      <c r="F206" s="15"/>
      <c r="G206" s="15"/>
      <c r="H206" s="15"/>
      <c r="I206" s="13" t="str">
        <f>IF(A206&lt;&gt;"",C206-$C$20," ")</f>
        <v> </v>
      </c>
      <c r="J206" s="31">
        <f>IF(A206&lt;&gt;"",E206/(1+$M$39)^(I206/365),"")</f>
      </c>
    </row>
    <row r="207" spans="1:10" s="13" customFormat="1" ht="11.25">
      <c r="A207" s="12">
        <f>IF(A206="I",IF(C207&lt;C$12,"I","R"),IF(A206="R","C",IF(A206="C","T",IF(A206="T","",""))))</f>
      </c>
      <c r="B207" s="13">
        <f t="shared" si="2"/>
      </c>
      <c r="C207" s="14">
        <f>IF(C206&gt;C$12,C206,IF(A206="T",C206+1,IF((DATE(YEAR(C206),MONTH(C206)+C$10,DAY(C206)))&lt;C$12,(DATE(YEAR(C206),MONTH(C206)+C$10,DAY(C206))),C$12)))</f>
        <v>42371</v>
      </c>
      <c r="D207" s="14"/>
      <c r="E207" s="15">
        <f>IF(A207="I",C$4*C$6*(_XLL.FRAZIONE.ANNO(C206,C207,C$14))*(1-C$7),IF(A207="R",IF(A206="I",C$4*C$6*(_XLL.FRAZIONE.ANNO(C206,C$12,C$14))*(1-C$7),IF(A207="R",IF(A206="Q",C$4*C$6*(_XLL.FRAZIONE.ANNO(C$11,C207,C$14))*(1-C$7)))),IF(A207="C",C$4*C$13/100,IF(A207="T",-(C$13-C$5)*C$4/100*C$7,0))))</f>
        <v>0</v>
      </c>
      <c r="F207" s="15"/>
      <c r="G207" s="15"/>
      <c r="H207" s="15"/>
      <c r="I207" s="13" t="str">
        <f>IF(A207&lt;&gt;"",C207-$C$20," ")</f>
        <v> </v>
      </c>
      <c r="J207" s="31">
        <f>IF(A207&lt;&gt;"",E207/(1+$M$39)^(I207/365),"")</f>
      </c>
    </row>
    <row r="208" spans="1:10" s="13" customFormat="1" ht="11.25">
      <c r="A208" s="12">
        <f>IF(A207="I",IF(C208&lt;C$12,"I","R"),IF(A207="R","C",IF(A207="C","T",IF(A207="T","",""))))</f>
      </c>
      <c r="B208" s="13">
        <f t="shared" si="2"/>
      </c>
      <c r="C208" s="14">
        <f>IF(C207&gt;C$12,C207,IF(A207="T",C207+1,IF((DATE(YEAR(C207),MONTH(C207)+C$10,DAY(C207)))&lt;C$12,(DATE(YEAR(C207),MONTH(C207)+C$10,DAY(C207))),C$12)))</f>
        <v>42371</v>
      </c>
      <c r="D208" s="14"/>
      <c r="E208" s="15">
        <f>IF(A208="I",C$4*C$6*(_XLL.FRAZIONE.ANNO(C207,C208,C$14))*(1-C$7),IF(A208="R",IF(A207="I",C$4*C$6*(_XLL.FRAZIONE.ANNO(C207,C$12,C$14))*(1-C$7),IF(A208="R",IF(A207="Q",C$4*C$6*(_XLL.FRAZIONE.ANNO(C$11,C208,C$14))*(1-C$7)))),IF(A208="C",C$4*C$13/100,IF(A208="T",-(C$13-C$5)*C$4/100*C$7,0))))</f>
        <v>0</v>
      </c>
      <c r="F208" s="15"/>
      <c r="G208" s="15"/>
      <c r="H208" s="15"/>
      <c r="I208" s="13" t="str">
        <f>IF(A208&lt;&gt;"",C208-$C$20," ")</f>
        <v> </v>
      </c>
      <c r="J208" s="31">
        <f>IF(A208&lt;&gt;"",E208/(1+$M$39)^(I208/365),"")</f>
      </c>
    </row>
    <row r="209" spans="1:10" s="13" customFormat="1" ht="11.25">
      <c r="A209" s="12">
        <f>IF(A208="I",IF(C209&lt;C$12,"I","R"),IF(A208="R","C",IF(A208="C","T",IF(A208="T","",""))))</f>
      </c>
      <c r="B209" s="13">
        <f t="shared" si="2"/>
      </c>
      <c r="C209" s="14">
        <f>IF(C208&gt;C$12,C208,IF(A208="T",C208+1,IF((DATE(YEAR(C208),MONTH(C208)+C$10,DAY(C208)))&lt;C$12,(DATE(YEAR(C208),MONTH(C208)+C$10,DAY(C208))),C$12)))</f>
        <v>42371</v>
      </c>
      <c r="D209" s="14"/>
      <c r="E209" s="15">
        <f>IF(A209="I",C$4*C$6*(_XLL.FRAZIONE.ANNO(C208,C209,C$14))*(1-C$7),IF(A209="R",IF(A208="I",C$4*C$6*(_XLL.FRAZIONE.ANNO(C208,C$12,C$14))*(1-C$7),IF(A209="R",IF(A208="Q",C$4*C$6*(_XLL.FRAZIONE.ANNO(C$11,C209,C$14))*(1-C$7)))),IF(A209="C",C$4*C$13/100,IF(A209="T",-(C$13-C$5)*C$4/100*C$7,0))))</f>
        <v>0</v>
      </c>
      <c r="F209" s="15"/>
      <c r="G209" s="15"/>
      <c r="H209" s="15"/>
      <c r="I209" s="13" t="str">
        <f>IF(A209&lt;&gt;"",C209-$C$20," ")</f>
        <v> </v>
      </c>
      <c r="J209" s="31">
        <f>IF(A209&lt;&gt;"",E209/(1+$M$39)^(I209/365),"")</f>
      </c>
    </row>
    <row r="210" spans="1:10" s="13" customFormat="1" ht="11.25">
      <c r="A210" s="12">
        <f>IF(A209="I",IF(C210&lt;C$12,"I","R"),IF(A209="R","C",IF(A209="C","T",IF(A209="T","",""))))</f>
      </c>
      <c r="B210" s="13">
        <f t="shared" si="2"/>
      </c>
      <c r="C210" s="14">
        <f>IF(C209&gt;C$12,C209,IF(A209="T",C209+1,IF((DATE(YEAR(C209),MONTH(C209)+C$10,DAY(C209)))&lt;C$12,(DATE(YEAR(C209),MONTH(C209)+C$10,DAY(C209))),C$12)))</f>
        <v>42371</v>
      </c>
      <c r="D210" s="14"/>
      <c r="E210" s="15">
        <f>IF(A210="I",C$4*C$6*(_XLL.FRAZIONE.ANNO(C209,C210,C$14))*(1-C$7),IF(A210="R",IF(A209="I",C$4*C$6*(_XLL.FRAZIONE.ANNO(C209,C$12,C$14))*(1-C$7),IF(A210="R",IF(A209="Q",C$4*C$6*(_XLL.FRAZIONE.ANNO(C$11,C210,C$14))*(1-C$7)))),IF(A210="C",C$4*C$13/100,IF(A210="T",-(C$13-C$5)*C$4/100*C$7,0))))</f>
        <v>0</v>
      </c>
      <c r="F210" s="15"/>
      <c r="G210" s="15"/>
      <c r="H210" s="15"/>
      <c r="I210" s="13" t="str">
        <f>IF(A210&lt;&gt;"",C210-$C$20," ")</f>
        <v> </v>
      </c>
      <c r="J210" s="31">
        <f>IF(A210&lt;&gt;"",E210/(1+$M$39)^(I210/365),"")</f>
      </c>
    </row>
    <row r="211" spans="1:10" s="13" customFormat="1" ht="11.25">
      <c r="A211" s="12">
        <f>IF(A210="I",IF(C211&lt;C$12,"I","R"),IF(A210="R","C",IF(A210="C","T",IF(A210="T","",""))))</f>
      </c>
      <c r="B211" s="13">
        <f t="shared" si="2"/>
      </c>
      <c r="C211" s="14">
        <f>IF(C210&gt;C$12,C210,IF(A210="T",C210+1,IF((DATE(YEAR(C210),MONTH(C210)+C$10,DAY(C210)))&lt;C$12,(DATE(YEAR(C210),MONTH(C210)+C$10,DAY(C210))),C$12)))</f>
        <v>42371</v>
      </c>
      <c r="D211" s="14"/>
      <c r="E211" s="15">
        <f>IF(A211="I",C$4*C$6*(_XLL.FRAZIONE.ANNO(C210,C211,C$14))*(1-C$7),IF(A211="R",IF(A210="I",C$4*C$6*(_XLL.FRAZIONE.ANNO(C210,C$12,C$14))*(1-C$7),IF(A211="R",IF(A210="Q",C$4*C$6*(_XLL.FRAZIONE.ANNO(C$11,C211,C$14))*(1-C$7)))),IF(A211="C",C$4*C$13/100,IF(A211="T",-(C$13-C$5)*C$4/100*C$7,0))))</f>
        <v>0</v>
      </c>
      <c r="F211" s="15"/>
      <c r="G211" s="15"/>
      <c r="H211" s="15"/>
      <c r="I211" s="13" t="str">
        <f>IF(A211&lt;&gt;"",C211-$C$20," ")</f>
        <v> </v>
      </c>
      <c r="J211" s="31">
        <f>IF(A211&lt;&gt;"",E211/(1+$M$39)^(I211/365),"")</f>
      </c>
    </row>
    <row r="212" spans="1:10" s="13" customFormat="1" ht="11.25">
      <c r="A212" s="12">
        <f>IF(A211="I",IF(C212&lt;C$12,"I","R"),IF(A211="R","C",IF(A211="C","T",IF(A211="T","",""))))</f>
      </c>
      <c r="B212" s="13">
        <f t="shared" si="2"/>
      </c>
      <c r="C212" s="14">
        <f>IF(C211&gt;C$12,C211,IF(A211="T",C211+1,IF((DATE(YEAR(C211),MONTH(C211)+C$10,DAY(C211)))&lt;C$12,(DATE(YEAR(C211),MONTH(C211)+C$10,DAY(C211))),C$12)))</f>
        <v>42371</v>
      </c>
      <c r="D212" s="14"/>
      <c r="E212" s="15">
        <f>IF(A212="I",C$4*C$6*(_XLL.FRAZIONE.ANNO(C211,C212,C$14))*(1-C$7),IF(A212="R",IF(A211="I",C$4*C$6*(_XLL.FRAZIONE.ANNO(C211,C$12,C$14))*(1-C$7),IF(A212="R",IF(A211="Q",C$4*C$6*(_XLL.FRAZIONE.ANNO(C$11,C212,C$14))*(1-C$7)))),IF(A212="C",C$4*C$13/100,IF(A212="T",-(C$13-C$5)*C$4/100*C$7,0))))</f>
        <v>0</v>
      </c>
      <c r="F212" s="15"/>
      <c r="G212" s="15"/>
      <c r="H212" s="15"/>
      <c r="I212" s="13" t="str">
        <f>IF(A212&lt;&gt;"",C212-$C$20," ")</f>
        <v> </v>
      </c>
      <c r="J212" s="31">
        <f>IF(A212&lt;&gt;"",E212/(1+$M$39)^(I212/365),"")</f>
      </c>
    </row>
    <row r="213" spans="1:10" s="13" customFormat="1" ht="11.25">
      <c r="A213" s="12">
        <f>IF(A212="I",IF(C213&lt;C$12,"I","R"),IF(A212="R","C",IF(A212="C","T",IF(A212="T","",""))))</f>
      </c>
      <c r="B213" s="13">
        <f t="shared" si="2"/>
      </c>
      <c r="C213" s="14">
        <f>IF(C212&gt;C$12,C212,IF(A212="T",C212+1,IF((DATE(YEAR(C212),MONTH(C212)+C$10,DAY(C212)))&lt;C$12,(DATE(YEAR(C212),MONTH(C212)+C$10,DAY(C212))),C$12)))</f>
        <v>42371</v>
      </c>
      <c r="D213" s="14"/>
      <c r="E213" s="15">
        <f>IF(A213="I",C$4*C$6*(_XLL.FRAZIONE.ANNO(C212,C213,C$14))*(1-C$7),IF(A213="R",IF(A212="I",C$4*C$6*(_XLL.FRAZIONE.ANNO(C212,C$12,C$14))*(1-C$7),IF(A213="R",IF(A212="Q",C$4*C$6*(_XLL.FRAZIONE.ANNO(C$11,C213,C$14))*(1-C$7)))),IF(A213="C",C$4*C$13/100,IF(A213="T",-(C$13-C$5)*C$4/100*C$7,0))))</f>
        <v>0</v>
      </c>
      <c r="F213" s="15"/>
      <c r="G213" s="15"/>
      <c r="H213" s="15"/>
      <c r="I213" s="13" t="str">
        <f>IF(A213&lt;&gt;"",C213-$C$20," ")</f>
        <v> </v>
      </c>
      <c r="J213" s="31">
        <f>IF(A213&lt;&gt;"",E213/(1+$M$39)^(I213/365),"")</f>
      </c>
    </row>
    <row r="214" spans="1:10" s="13" customFormat="1" ht="11.25">
      <c r="A214" s="12">
        <f>IF(A213="I",IF(C214&lt;C$12,"I","R"),IF(A213="R","C",IF(A213="C","T",IF(A213="T","",""))))</f>
      </c>
      <c r="B214" s="13">
        <f t="shared" si="2"/>
      </c>
      <c r="C214" s="14">
        <f>IF(C213&gt;C$12,C213,IF(A213="T",C213+1,IF((DATE(YEAR(C213),MONTH(C213)+C$10,DAY(C213)))&lt;C$12,(DATE(YEAR(C213),MONTH(C213)+C$10,DAY(C213))),C$12)))</f>
        <v>42371</v>
      </c>
      <c r="D214" s="14"/>
      <c r="E214" s="15">
        <f>IF(A214="I",C$4*C$6*(_XLL.FRAZIONE.ANNO(C213,C214,C$14))*(1-C$7),IF(A214="R",IF(A213="I",C$4*C$6*(_XLL.FRAZIONE.ANNO(C213,C$12,C$14))*(1-C$7),IF(A214="R",IF(A213="Q",C$4*C$6*(_XLL.FRAZIONE.ANNO(C$11,C214,C$14))*(1-C$7)))),IF(A214="C",C$4*C$13/100,IF(A214="T",-(C$13-C$5)*C$4/100*C$7,0))))</f>
        <v>0</v>
      </c>
      <c r="F214" s="15"/>
      <c r="G214" s="15"/>
      <c r="H214" s="15"/>
      <c r="I214" s="13" t="str">
        <f>IF(A214&lt;&gt;"",C214-$C$20," ")</f>
        <v> </v>
      </c>
      <c r="J214" s="31">
        <f>IF(A214&lt;&gt;"",E214/(1+$M$39)^(I214/365),"")</f>
      </c>
    </row>
    <row r="215" spans="1:10" s="13" customFormat="1" ht="11.25">
      <c r="A215" s="12">
        <f>IF(A214="I",IF(C215&lt;C$12,"I","R"),IF(A214="R","C",IF(A214="C","T",IF(A214="T","",""))))</f>
      </c>
      <c r="B215" s="13">
        <f t="shared" si="2"/>
      </c>
      <c r="C215" s="14">
        <f>IF(C214&gt;C$12,C214,IF(A214="T",C214+1,IF((DATE(YEAR(C214),MONTH(C214)+C$10,DAY(C214)))&lt;C$12,(DATE(YEAR(C214),MONTH(C214)+C$10,DAY(C214))),C$12)))</f>
        <v>42371</v>
      </c>
      <c r="D215" s="14"/>
      <c r="E215" s="15">
        <f>IF(A215="I",C$4*C$6*(_XLL.FRAZIONE.ANNO(C214,C215,C$14))*(1-C$7),IF(A215="R",IF(A214="I",C$4*C$6*(_XLL.FRAZIONE.ANNO(C214,C$12,C$14))*(1-C$7),IF(A215="R",IF(A214="Q",C$4*C$6*(_XLL.FRAZIONE.ANNO(C$11,C215,C$14))*(1-C$7)))),IF(A215="C",C$4*C$13/100,IF(A215="T",-(C$13-C$5)*C$4/100*C$7,0))))</f>
        <v>0</v>
      </c>
      <c r="F215" s="15"/>
      <c r="G215" s="15"/>
      <c r="H215" s="15"/>
      <c r="I215" s="13" t="str">
        <f>IF(A215&lt;&gt;"",C215-$C$20," ")</f>
        <v> </v>
      </c>
      <c r="J215" s="31">
        <f>IF(A215&lt;&gt;"",E215/(1+$M$39)^(I215/365),"")</f>
      </c>
    </row>
    <row r="216" spans="1:10" s="13" customFormat="1" ht="11.25">
      <c r="A216" s="12">
        <f>IF(A215="I",IF(C216&lt;C$12,"I","R"),IF(A215="R","C",IF(A215="C","T",IF(A215="T","",""))))</f>
      </c>
      <c r="B216" s="13">
        <f aca="true" t="shared" si="3" ref="B216:B279">IF(A216="I","Cedola netta",IF(A216="R","Interessi maturati a data scadenza",IF(A216="C","Capitale",IF(A216="T","Tassazione capital gain",""))))</f>
      </c>
      <c r="C216" s="14">
        <f>IF(C215&gt;C$12,C215,IF(A215="T",C215+1,IF((DATE(YEAR(C215),MONTH(C215)+C$10,DAY(C215)))&lt;C$12,(DATE(YEAR(C215),MONTH(C215)+C$10,DAY(C215))),C$12)))</f>
        <v>42371</v>
      </c>
      <c r="D216" s="14"/>
      <c r="E216" s="15">
        <f>IF(A216="I",C$4*C$6*(_XLL.FRAZIONE.ANNO(C215,C216,C$14))*(1-C$7),IF(A216="R",IF(A215="I",C$4*C$6*(_XLL.FRAZIONE.ANNO(C215,C$12,C$14))*(1-C$7),IF(A216="R",IF(A215="Q",C$4*C$6*(_XLL.FRAZIONE.ANNO(C$11,C216,C$14))*(1-C$7)))),IF(A216="C",C$4*C$13/100,IF(A216="T",-(C$13-C$5)*C$4/100*C$7,0))))</f>
        <v>0</v>
      </c>
      <c r="F216" s="15"/>
      <c r="G216" s="15"/>
      <c r="H216" s="15"/>
      <c r="I216" s="13" t="str">
        <f>IF(A216&lt;&gt;"",C216-$C$20," ")</f>
        <v> </v>
      </c>
      <c r="J216" s="31">
        <f>IF(A216&lt;&gt;"",E216/(1+$M$39)^(I216/365),"")</f>
      </c>
    </row>
    <row r="217" spans="1:10" s="13" customFormat="1" ht="11.25">
      <c r="A217" s="12">
        <f>IF(A216="I",IF(C217&lt;C$12,"I","R"),IF(A216="R","C",IF(A216="C","T",IF(A216="T","",""))))</f>
      </c>
      <c r="B217" s="13">
        <f t="shared" si="3"/>
      </c>
      <c r="C217" s="14">
        <f>IF(C216&gt;C$12,C216,IF(A216="T",C216+1,IF((DATE(YEAR(C216),MONTH(C216)+C$10,DAY(C216)))&lt;C$12,(DATE(YEAR(C216),MONTH(C216)+C$10,DAY(C216))),C$12)))</f>
        <v>42371</v>
      </c>
      <c r="D217" s="14"/>
      <c r="E217" s="15">
        <f>IF(A217="I",C$4*C$6*(_XLL.FRAZIONE.ANNO(C216,C217,C$14))*(1-C$7),IF(A217="R",IF(A216="I",C$4*C$6*(_XLL.FRAZIONE.ANNO(C216,C$12,C$14))*(1-C$7),IF(A217="R",IF(A216="Q",C$4*C$6*(_XLL.FRAZIONE.ANNO(C$11,C217,C$14))*(1-C$7)))),IF(A217="C",C$4*C$13/100,IF(A217="T",-(C$13-C$5)*C$4/100*C$7,0))))</f>
        <v>0</v>
      </c>
      <c r="F217" s="15"/>
      <c r="G217" s="15"/>
      <c r="H217" s="15"/>
      <c r="I217" s="13" t="str">
        <f>IF(A217&lt;&gt;"",C217-$C$20," ")</f>
        <v> </v>
      </c>
      <c r="J217" s="31">
        <f>IF(A217&lt;&gt;"",E217/(1+$M$39)^(I217/365),"")</f>
      </c>
    </row>
    <row r="218" spans="1:10" s="13" customFormat="1" ht="11.25">
      <c r="A218" s="12">
        <f>IF(A217="I",IF(C218&lt;C$12,"I","R"),IF(A217="R","C",IF(A217="C","T",IF(A217="T","",""))))</f>
      </c>
      <c r="B218" s="13">
        <f t="shared" si="3"/>
      </c>
      <c r="C218" s="14">
        <f>IF(C217&gt;C$12,C217,IF(A217="T",C217+1,IF((DATE(YEAR(C217),MONTH(C217)+C$10,DAY(C217)))&lt;C$12,(DATE(YEAR(C217),MONTH(C217)+C$10,DAY(C217))),C$12)))</f>
        <v>42371</v>
      </c>
      <c r="D218" s="14"/>
      <c r="E218" s="15">
        <f>IF(A218="I",C$4*C$6*(_XLL.FRAZIONE.ANNO(C217,C218,C$14))*(1-C$7),IF(A218="R",IF(A217="I",C$4*C$6*(_XLL.FRAZIONE.ANNO(C217,C$12,C$14))*(1-C$7),IF(A218="R",IF(A217="Q",C$4*C$6*(_XLL.FRAZIONE.ANNO(C$11,C218,C$14))*(1-C$7)))),IF(A218="C",C$4*C$13/100,IF(A218="T",-(C$13-C$5)*C$4/100*C$7,0))))</f>
        <v>0</v>
      </c>
      <c r="F218" s="15"/>
      <c r="G218" s="15"/>
      <c r="H218" s="15"/>
      <c r="I218" s="13" t="str">
        <f>IF(A218&lt;&gt;"",C218-$C$20," ")</f>
        <v> </v>
      </c>
      <c r="J218" s="31">
        <f>IF(A218&lt;&gt;"",E218/(1+$M$39)^(I218/365),"")</f>
      </c>
    </row>
    <row r="219" spans="1:10" s="13" customFormat="1" ht="11.25">
      <c r="A219" s="12">
        <f>IF(A218="I",IF(C219&lt;C$12,"I","R"),IF(A218="R","C",IF(A218="C","T",IF(A218="T","",""))))</f>
      </c>
      <c r="B219" s="13">
        <f t="shared" si="3"/>
      </c>
      <c r="C219" s="14">
        <f>IF(C218&gt;C$12,C218,IF(A218="T",C218+1,IF((DATE(YEAR(C218),MONTH(C218)+C$10,DAY(C218)))&lt;C$12,(DATE(YEAR(C218),MONTH(C218)+C$10,DAY(C218))),C$12)))</f>
        <v>42371</v>
      </c>
      <c r="D219" s="14"/>
      <c r="E219" s="15">
        <f>IF(A219="I",C$4*C$6*(_XLL.FRAZIONE.ANNO(C218,C219,C$14))*(1-C$7),IF(A219="R",IF(A218="I",C$4*C$6*(_XLL.FRAZIONE.ANNO(C218,C$12,C$14))*(1-C$7),IF(A219="R",IF(A218="Q",C$4*C$6*(_XLL.FRAZIONE.ANNO(C$11,C219,C$14))*(1-C$7)))),IF(A219="C",C$4*C$13/100,IF(A219="T",-(C$13-C$5)*C$4/100*C$7,0))))</f>
        <v>0</v>
      </c>
      <c r="F219" s="15"/>
      <c r="G219" s="15"/>
      <c r="H219" s="15"/>
      <c r="I219" s="13" t="str">
        <f>IF(A219&lt;&gt;"",C219-$C$20," ")</f>
        <v> </v>
      </c>
      <c r="J219" s="31">
        <f>IF(A219&lt;&gt;"",E219/(1+$M$39)^(I219/365),"")</f>
      </c>
    </row>
    <row r="220" spans="1:10" s="13" customFormat="1" ht="11.25">
      <c r="A220" s="12">
        <f>IF(A219="I",IF(C220&lt;C$12,"I","R"),IF(A219="R","C",IF(A219="C","T",IF(A219="T","",""))))</f>
      </c>
      <c r="B220" s="13">
        <f t="shared" si="3"/>
      </c>
      <c r="C220" s="14">
        <f>IF(C219&gt;C$12,C219,IF(A219="T",C219+1,IF((DATE(YEAR(C219),MONTH(C219)+C$10,DAY(C219)))&lt;C$12,(DATE(YEAR(C219),MONTH(C219)+C$10,DAY(C219))),C$12)))</f>
        <v>42371</v>
      </c>
      <c r="D220" s="14"/>
      <c r="E220" s="15">
        <f>IF(A220="I",C$4*C$6*(_XLL.FRAZIONE.ANNO(C219,C220,C$14))*(1-C$7),IF(A220="R",IF(A219="I",C$4*C$6*(_XLL.FRAZIONE.ANNO(C219,C$12,C$14))*(1-C$7),IF(A220="R",IF(A219="Q",C$4*C$6*(_XLL.FRAZIONE.ANNO(C$11,C220,C$14))*(1-C$7)))),IF(A220="C",C$4*C$13/100,IF(A220="T",-(C$13-C$5)*C$4/100*C$7,0))))</f>
        <v>0</v>
      </c>
      <c r="F220" s="15"/>
      <c r="G220" s="15"/>
      <c r="H220" s="15"/>
      <c r="I220" s="13" t="str">
        <f>IF(A220&lt;&gt;"",C220-$C$20," ")</f>
        <v> </v>
      </c>
      <c r="J220" s="31">
        <f>IF(A220&lt;&gt;"",E220/(1+$M$39)^(I220/365),"")</f>
      </c>
    </row>
    <row r="221" spans="1:10" s="13" customFormat="1" ht="11.25">
      <c r="A221" s="12">
        <f>IF(A220="I",IF(C221&lt;C$12,"I","R"),IF(A220="R","C",IF(A220="C","T",IF(A220="T","",""))))</f>
      </c>
      <c r="B221" s="13">
        <f t="shared" si="3"/>
      </c>
      <c r="C221" s="14">
        <f>IF(C220&gt;C$12,C220,IF(A220="T",C220+1,IF((DATE(YEAR(C220),MONTH(C220)+C$10,DAY(C220)))&lt;C$12,(DATE(YEAR(C220),MONTH(C220)+C$10,DAY(C220))),C$12)))</f>
        <v>42371</v>
      </c>
      <c r="D221" s="14"/>
      <c r="E221" s="15">
        <f>IF(A221="I",C$4*C$6*(_XLL.FRAZIONE.ANNO(C220,C221,C$14))*(1-C$7),IF(A221="R",IF(A220="I",C$4*C$6*(_XLL.FRAZIONE.ANNO(C220,C$12,C$14))*(1-C$7),IF(A221="R",IF(A220="Q",C$4*C$6*(_XLL.FRAZIONE.ANNO(C$11,C221,C$14))*(1-C$7)))),IF(A221="C",C$4*C$13/100,IF(A221="T",-(C$13-C$5)*C$4/100*C$7,0))))</f>
        <v>0</v>
      </c>
      <c r="F221" s="15"/>
      <c r="G221" s="15"/>
      <c r="H221" s="15"/>
      <c r="I221" s="13" t="str">
        <f>IF(A221&lt;&gt;"",C221-$C$20," ")</f>
        <v> </v>
      </c>
      <c r="J221" s="31">
        <f>IF(A221&lt;&gt;"",E221/(1+$M$39)^(I221/365),"")</f>
      </c>
    </row>
    <row r="222" spans="1:10" s="13" customFormat="1" ht="11.25">
      <c r="A222" s="12">
        <f>IF(A221="I",IF(C222&lt;C$12,"I","R"),IF(A221="R","C",IF(A221="C","T",IF(A221="T","",""))))</f>
      </c>
      <c r="B222" s="13">
        <f t="shared" si="3"/>
      </c>
      <c r="C222" s="14">
        <f>IF(C221&gt;C$12,C221,IF(A221="T",C221+1,IF((DATE(YEAR(C221),MONTH(C221)+C$10,DAY(C221)))&lt;C$12,(DATE(YEAR(C221),MONTH(C221)+C$10,DAY(C221))),C$12)))</f>
        <v>42371</v>
      </c>
      <c r="D222" s="14"/>
      <c r="E222" s="15">
        <f>IF(A222="I",C$4*C$6*(_XLL.FRAZIONE.ANNO(C221,C222,C$14))*(1-C$7),IF(A222="R",IF(A221="I",C$4*C$6*(_XLL.FRAZIONE.ANNO(C221,C$12,C$14))*(1-C$7),IF(A222="R",IF(A221="Q",C$4*C$6*(_XLL.FRAZIONE.ANNO(C$11,C222,C$14))*(1-C$7)))),IF(A222="C",C$4*C$13/100,IF(A222="T",-(C$13-C$5)*C$4/100*C$7,0))))</f>
        <v>0</v>
      </c>
      <c r="F222" s="15"/>
      <c r="G222" s="15"/>
      <c r="H222" s="15"/>
      <c r="I222" s="13" t="str">
        <f>IF(A222&lt;&gt;"",C222-$C$20," ")</f>
        <v> </v>
      </c>
      <c r="J222" s="31">
        <f>IF(A222&lt;&gt;"",E222/(1+$M$39)^(I222/365),"")</f>
      </c>
    </row>
    <row r="223" spans="1:10" s="13" customFormat="1" ht="11.25">
      <c r="A223" s="12">
        <f>IF(A222="I",IF(C223&lt;C$12,"I","R"),IF(A222="R","C",IF(A222="C","T",IF(A222="T","",""))))</f>
      </c>
      <c r="B223" s="13">
        <f t="shared" si="3"/>
      </c>
      <c r="C223" s="14">
        <f>IF(C222&gt;C$12,C222,IF(A222="T",C222+1,IF((DATE(YEAR(C222),MONTH(C222)+C$10,DAY(C222)))&lt;C$12,(DATE(YEAR(C222),MONTH(C222)+C$10,DAY(C222))),C$12)))</f>
        <v>42371</v>
      </c>
      <c r="D223" s="14"/>
      <c r="E223" s="15">
        <f>IF(A223="I",C$4*C$6*(_XLL.FRAZIONE.ANNO(C222,C223,C$14))*(1-C$7),IF(A223="R",IF(A222="I",C$4*C$6*(_XLL.FRAZIONE.ANNO(C222,C$12,C$14))*(1-C$7),IF(A223="R",IF(A222="Q",C$4*C$6*(_XLL.FRAZIONE.ANNO(C$11,C223,C$14))*(1-C$7)))),IF(A223="C",C$4*C$13/100,IF(A223="T",-(C$13-C$5)*C$4/100*C$7,0))))</f>
        <v>0</v>
      </c>
      <c r="F223" s="15"/>
      <c r="G223" s="15"/>
      <c r="H223" s="15"/>
      <c r="I223" s="13" t="str">
        <f>IF(A223&lt;&gt;"",C223-$C$20," ")</f>
        <v> </v>
      </c>
      <c r="J223" s="31">
        <f>IF(A223&lt;&gt;"",E223/(1+$M$39)^(I223/365),"")</f>
      </c>
    </row>
    <row r="224" spans="1:10" s="13" customFormat="1" ht="11.25">
      <c r="A224" s="12">
        <f>IF(A223="I",IF(C224&lt;C$12,"I","R"),IF(A223="R","C",IF(A223="C","T",IF(A223="T","",""))))</f>
      </c>
      <c r="B224" s="13">
        <f t="shared" si="3"/>
      </c>
      <c r="C224" s="14">
        <f>IF(C223&gt;C$12,C223,IF(A223="T",C223+1,IF((DATE(YEAR(C223),MONTH(C223)+C$10,DAY(C223)))&lt;C$12,(DATE(YEAR(C223),MONTH(C223)+C$10,DAY(C223))),C$12)))</f>
        <v>42371</v>
      </c>
      <c r="D224" s="14"/>
      <c r="E224" s="15">
        <f>IF(A224="I",C$4*C$6*(_XLL.FRAZIONE.ANNO(C223,C224,C$14))*(1-C$7),IF(A224="R",IF(A223="I",C$4*C$6*(_XLL.FRAZIONE.ANNO(C223,C$12,C$14))*(1-C$7),IF(A224="R",IF(A223="Q",C$4*C$6*(_XLL.FRAZIONE.ANNO(C$11,C224,C$14))*(1-C$7)))),IF(A224="C",C$4*C$13/100,IF(A224="T",-(C$13-C$5)*C$4/100*C$7,0))))</f>
        <v>0</v>
      </c>
      <c r="F224" s="15"/>
      <c r="G224" s="15"/>
      <c r="H224" s="15"/>
      <c r="I224" s="13" t="str">
        <f>IF(A224&lt;&gt;"",C224-$C$20," ")</f>
        <v> </v>
      </c>
      <c r="J224" s="31">
        <f>IF(A224&lt;&gt;"",E224/(1+$M$39)^(I224/365),"")</f>
      </c>
    </row>
    <row r="225" spans="1:10" s="13" customFormat="1" ht="11.25">
      <c r="A225" s="12">
        <f>IF(A224="I",IF(C225&lt;C$12,"I","R"),IF(A224="R","C",IF(A224="C","T",IF(A224="T","",""))))</f>
      </c>
      <c r="B225" s="13">
        <f t="shared" si="3"/>
      </c>
      <c r="C225" s="14">
        <f>IF(C224&gt;C$12,C224,IF(A224="T",C224+1,IF((DATE(YEAR(C224),MONTH(C224)+C$10,DAY(C224)))&lt;C$12,(DATE(YEAR(C224),MONTH(C224)+C$10,DAY(C224))),C$12)))</f>
        <v>42371</v>
      </c>
      <c r="D225" s="14"/>
      <c r="E225" s="15">
        <f>IF(A225="I",C$4*C$6*(_XLL.FRAZIONE.ANNO(C224,C225,C$14))*(1-C$7),IF(A225="R",IF(A224="I",C$4*C$6*(_XLL.FRAZIONE.ANNO(C224,C$12,C$14))*(1-C$7),IF(A225="R",IF(A224="Q",C$4*C$6*(_XLL.FRAZIONE.ANNO(C$11,C225,C$14))*(1-C$7)))),IF(A225="C",C$4*C$13/100,IF(A225="T",-(C$13-C$5)*C$4/100*C$7,0))))</f>
        <v>0</v>
      </c>
      <c r="F225" s="15"/>
      <c r="G225" s="15"/>
      <c r="H225" s="15"/>
      <c r="I225" s="13" t="str">
        <f>IF(A225&lt;&gt;"",C225-$C$20," ")</f>
        <v> </v>
      </c>
      <c r="J225" s="31">
        <f>IF(A225&lt;&gt;"",E225/(1+$M$39)^(I225/365),"")</f>
      </c>
    </row>
    <row r="226" spans="1:10" s="13" customFormat="1" ht="11.25">
      <c r="A226" s="12">
        <f>IF(A225="I",IF(C226&lt;C$12,"I","R"),IF(A225="R","C",IF(A225="C","T",IF(A225="T","",""))))</f>
      </c>
      <c r="B226" s="13">
        <f t="shared" si="3"/>
      </c>
      <c r="C226" s="14">
        <f>IF(C225&gt;C$12,C225,IF(A225="T",C225+1,IF((DATE(YEAR(C225),MONTH(C225)+C$10,DAY(C225)))&lt;C$12,(DATE(YEAR(C225),MONTH(C225)+C$10,DAY(C225))),C$12)))</f>
        <v>42371</v>
      </c>
      <c r="D226" s="14"/>
      <c r="E226" s="15">
        <f>IF(A226="I",C$4*C$6*(_XLL.FRAZIONE.ANNO(C225,C226,C$14))*(1-C$7),IF(A226="R",IF(A225="I",C$4*C$6*(_XLL.FRAZIONE.ANNO(C225,C$12,C$14))*(1-C$7),IF(A226="R",IF(A225="Q",C$4*C$6*(_XLL.FRAZIONE.ANNO(C$11,C226,C$14))*(1-C$7)))),IF(A226="C",C$4*C$13/100,IF(A226="T",-(C$13-C$5)*C$4/100*C$7,0))))</f>
        <v>0</v>
      </c>
      <c r="F226" s="15"/>
      <c r="G226" s="15"/>
      <c r="H226" s="15"/>
      <c r="I226" s="13" t="str">
        <f>IF(A226&lt;&gt;"",C226-$C$20," ")</f>
        <v> </v>
      </c>
      <c r="J226" s="31">
        <f>IF(A226&lt;&gt;"",E226/(1+$M$39)^(I226/365),"")</f>
      </c>
    </row>
    <row r="227" spans="1:10" s="13" customFormat="1" ht="11.25">
      <c r="A227" s="12">
        <f>IF(A226="I",IF(C227&lt;C$12,"I","R"),IF(A226="R","C",IF(A226="C","T",IF(A226="T","",""))))</f>
      </c>
      <c r="B227" s="13">
        <f t="shared" si="3"/>
      </c>
      <c r="C227" s="14">
        <f>IF(C226&gt;C$12,C226,IF(A226="T",C226+1,IF((DATE(YEAR(C226),MONTH(C226)+C$10,DAY(C226)))&lt;C$12,(DATE(YEAR(C226),MONTH(C226)+C$10,DAY(C226))),C$12)))</f>
        <v>42371</v>
      </c>
      <c r="D227" s="14"/>
      <c r="E227" s="15">
        <f>IF(A227="I",C$4*C$6*(_XLL.FRAZIONE.ANNO(C226,C227,C$14))*(1-C$7),IF(A227="R",IF(A226="I",C$4*C$6*(_XLL.FRAZIONE.ANNO(C226,C$12,C$14))*(1-C$7),IF(A227="R",IF(A226="Q",C$4*C$6*(_XLL.FRAZIONE.ANNO(C$11,C227,C$14))*(1-C$7)))),IF(A227="C",C$4*C$13/100,IF(A227="T",-(C$13-C$5)*C$4/100*C$7,0))))</f>
        <v>0</v>
      </c>
      <c r="F227" s="15"/>
      <c r="G227" s="15"/>
      <c r="H227" s="15"/>
      <c r="I227" s="13" t="str">
        <f>IF(A227&lt;&gt;"",C227-$C$20," ")</f>
        <v> </v>
      </c>
      <c r="J227" s="31">
        <f>IF(A227&lt;&gt;"",E227/(1+$M$39)^(I227/365),"")</f>
      </c>
    </row>
    <row r="228" spans="1:10" s="13" customFormat="1" ht="11.25">
      <c r="A228" s="12">
        <f>IF(A227="I",IF(C228&lt;C$12,"I","R"),IF(A227="R","C",IF(A227="C","T",IF(A227="T","",""))))</f>
      </c>
      <c r="B228" s="13">
        <f t="shared" si="3"/>
      </c>
      <c r="C228" s="14">
        <f>IF(C227&gt;C$12,C227,IF(A227="T",C227+1,IF((DATE(YEAR(C227),MONTH(C227)+C$10,DAY(C227)))&lt;C$12,(DATE(YEAR(C227),MONTH(C227)+C$10,DAY(C227))),C$12)))</f>
        <v>42371</v>
      </c>
      <c r="D228" s="14"/>
      <c r="E228" s="15">
        <f>IF(A228="I",C$4*C$6*(_XLL.FRAZIONE.ANNO(C227,C228,C$14))*(1-C$7),IF(A228="R",IF(A227="I",C$4*C$6*(_XLL.FRAZIONE.ANNO(C227,C$12,C$14))*(1-C$7),IF(A228="R",IF(A227="Q",C$4*C$6*(_XLL.FRAZIONE.ANNO(C$11,C228,C$14))*(1-C$7)))),IF(A228="C",C$4*C$13/100,IF(A228="T",-(C$13-C$5)*C$4/100*C$7,0))))</f>
        <v>0</v>
      </c>
      <c r="F228" s="15"/>
      <c r="G228" s="15"/>
      <c r="H228" s="15"/>
      <c r="I228" s="13" t="str">
        <f>IF(A228&lt;&gt;"",C228-$C$20," ")</f>
        <v> </v>
      </c>
      <c r="J228" s="31">
        <f>IF(A228&lt;&gt;"",E228/(1+$M$39)^(I228/365),"")</f>
      </c>
    </row>
    <row r="229" spans="1:10" s="13" customFormat="1" ht="11.25">
      <c r="A229" s="12">
        <f>IF(A228="I",IF(C229&lt;C$12,"I","R"),IF(A228="R","C",IF(A228="C","T",IF(A228="T","",""))))</f>
      </c>
      <c r="B229" s="13">
        <f t="shared" si="3"/>
      </c>
      <c r="C229" s="14">
        <f>IF(C228&gt;C$12,C228,IF(A228="T",C228+1,IF((DATE(YEAR(C228),MONTH(C228)+C$10,DAY(C228)))&lt;C$12,(DATE(YEAR(C228),MONTH(C228)+C$10,DAY(C228))),C$12)))</f>
        <v>42371</v>
      </c>
      <c r="D229" s="14"/>
      <c r="E229" s="15">
        <f>IF(A229="I",C$4*C$6*(_XLL.FRAZIONE.ANNO(C228,C229,C$14))*(1-C$7),IF(A229="R",IF(A228="I",C$4*C$6*(_XLL.FRAZIONE.ANNO(C228,C$12,C$14))*(1-C$7),IF(A229="R",IF(A228="Q",C$4*C$6*(_XLL.FRAZIONE.ANNO(C$11,C229,C$14))*(1-C$7)))),IF(A229="C",C$4*C$13/100,IF(A229="T",-(C$13-C$5)*C$4/100*C$7,0))))</f>
        <v>0</v>
      </c>
      <c r="F229" s="15"/>
      <c r="G229" s="15"/>
      <c r="H229" s="15"/>
      <c r="I229" s="13" t="str">
        <f>IF(A229&lt;&gt;"",C229-$C$20," ")</f>
        <v> </v>
      </c>
      <c r="J229" s="31">
        <f>IF(A229&lt;&gt;"",E229/(1+$M$39)^(I229/365),"")</f>
      </c>
    </row>
    <row r="230" spans="1:10" s="13" customFormat="1" ht="11.25">
      <c r="A230" s="12">
        <f>IF(A229="I",IF(C230&lt;C$12,"I","R"),IF(A229="R","C",IF(A229="C","T",IF(A229="T","",""))))</f>
      </c>
      <c r="B230" s="13">
        <f t="shared" si="3"/>
      </c>
      <c r="C230" s="14">
        <f>IF(C229&gt;C$12,C229,IF(A229="T",C229+1,IF((DATE(YEAR(C229),MONTH(C229)+C$10,DAY(C229)))&lt;C$12,(DATE(YEAR(C229),MONTH(C229)+C$10,DAY(C229))),C$12)))</f>
        <v>42371</v>
      </c>
      <c r="D230" s="14"/>
      <c r="E230" s="15">
        <f>IF(A230="I",C$4*C$6*(_XLL.FRAZIONE.ANNO(C229,C230,C$14))*(1-C$7),IF(A230="R",IF(A229="I",C$4*C$6*(_XLL.FRAZIONE.ANNO(C229,C$12,C$14))*(1-C$7),IF(A230="R",IF(A229="Q",C$4*C$6*(_XLL.FRAZIONE.ANNO(C$11,C230,C$14))*(1-C$7)))),IF(A230="C",C$4*C$13/100,IF(A230="T",-(C$13-C$5)*C$4/100*C$7,0))))</f>
        <v>0</v>
      </c>
      <c r="F230" s="15"/>
      <c r="G230" s="15"/>
      <c r="H230" s="15"/>
      <c r="I230" s="13" t="str">
        <f>IF(A230&lt;&gt;"",C230-$C$20," ")</f>
        <v> </v>
      </c>
      <c r="J230" s="31">
        <f>IF(A230&lt;&gt;"",E230/(1+$M$39)^(I230/365),"")</f>
      </c>
    </row>
    <row r="231" spans="1:10" s="13" customFormat="1" ht="11.25">
      <c r="A231" s="12">
        <f>IF(A230="I",IF(C231&lt;C$12,"I","R"),IF(A230="R","C",IF(A230="C","T",IF(A230="T","",""))))</f>
      </c>
      <c r="B231" s="13">
        <f t="shared" si="3"/>
      </c>
      <c r="C231" s="14">
        <f>IF(C230&gt;C$12,C230,IF(A230="T",C230+1,IF((DATE(YEAR(C230),MONTH(C230)+C$10,DAY(C230)))&lt;C$12,(DATE(YEAR(C230),MONTH(C230)+C$10,DAY(C230))),C$12)))</f>
        <v>42371</v>
      </c>
      <c r="D231" s="14"/>
      <c r="E231" s="15">
        <f>IF(A231="I",C$4*C$6*(_XLL.FRAZIONE.ANNO(C230,C231,C$14))*(1-C$7),IF(A231="R",IF(A230="I",C$4*C$6*(_XLL.FRAZIONE.ANNO(C230,C$12,C$14))*(1-C$7),IF(A231="R",IF(A230="Q",C$4*C$6*(_XLL.FRAZIONE.ANNO(C$11,C231,C$14))*(1-C$7)))),IF(A231="C",C$4*C$13/100,IF(A231="T",-(C$13-C$5)*C$4/100*C$7,0))))</f>
        <v>0</v>
      </c>
      <c r="F231" s="15"/>
      <c r="G231" s="15"/>
      <c r="H231" s="15"/>
      <c r="I231" s="13" t="str">
        <f>IF(A231&lt;&gt;"",C231-$C$20," ")</f>
        <v> </v>
      </c>
      <c r="J231" s="31">
        <f>IF(A231&lt;&gt;"",E231/(1+$M$39)^(I231/365),"")</f>
      </c>
    </row>
    <row r="232" spans="1:10" s="13" customFormat="1" ht="11.25">
      <c r="A232" s="12">
        <f>IF(A231="I",IF(C232&lt;C$12,"I","R"),IF(A231="R","C",IF(A231="C","T",IF(A231="T","",""))))</f>
      </c>
      <c r="B232" s="13">
        <f t="shared" si="3"/>
      </c>
      <c r="C232" s="14">
        <f>IF(C231&gt;C$12,C231,IF(A231="T",C231+1,IF((DATE(YEAR(C231),MONTH(C231)+C$10,DAY(C231)))&lt;C$12,(DATE(YEAR(C231),MONTH(C231)+C$10,DAY(C231))),C$12)))</f>
        <v>42371</v>
      </c>
      <c r="D232" s="14"/>
      <c r="E232" s="15">
        <f>IF(A232="I",C$4*C$6*(_XLL.FRAZIONE.ANNO(C231,C232,C$14))*(1-C$7),IF(A232="R",IF(A231="I",C$4*C$6*(_XLL.FRAZIONE.ANNO(C231,C$12,C$14))*(1-C$7),IF(A232="R",IF(A231="Q",C$4*C$6*(_XLL.FRAZIONE.ANNO(C$11,C232,C$14))*(1-C$7)))),IF(A232="C",C$4*C$13/100,IF(A232="T",-(C$13-C$5)*C$4/100*C$7,0))))</f>
        <v>0</v>
      </c>
      <c r="F232" s="15"/>
      <c r="G232" s="15"/>
      <c r="H232" s="15"/>
      <c r="I232" s="13" t="str">
        <f>IF(A232&lt;&gt;"",C232-$C$20," ")</f>
        <v> </v>
      </c>
      <c r="J232" s="31">
        <f>IF(A232&lt;&gt;"",E232/(1+$M$39)^(I232/365),"")</f>
      </c>
    </row>
    <row r="233" spans="1:10" s="13" customFormat="1" ht="11.25">
      <c r="A233" s="12">
        <f>IF(A232="I",IF(C233&lt;C$12,"I","R"),IF(A232="R","C",IF(A232="C","T",IF(A232="T","",""))))</f>
      </c>
      <c r="B233" s="13">
        <f t="shared" si="3"/>
      </c>
      <c r="C233" s="14">
        <f>IF(C232&gt;C$12,C232,IF(A232="T",C232+1,IF((DATE(YEAR(C232),MONTH(C232)+C$10,DAY(C232)))&lt;C$12,(DATE(YEAR(C232),MONTH(C232)+C$10,DAY(C232))),C$12)))</f>
        <v>42371</v>
      </c>
      <c r="D233" s="14"/>
      <c r="E233" s="15">
        <f>IF(A233="I",C$4*C$6*(_XLL.FRAZIONE.ANNO(C232,C233,C$14))*(1-C$7),IF(A233="R",IF(A232="I",C$4*C$6*(_XLL.FRAZIONE.ANNO(C232,C$12,C$14))*(1-C$7),IF(A233="R",IF(A232="Q",C$4*C$6*(_XLL.FRAZIONE.ANNO(C$11,C233,C$14))*(1-C$7)))),IF(A233="C",C$4*C$13/100,IF(A233="T",-(C$13-C$5)*C$4/100*C$7,0))))</f>
        <v>0</v>
      </c>
      <c r="F233" s="15"/>
      <c r="G233" s="15"/>
      <c r="H233" s="15"/>
      <c r="I233" s="13" t="str">
        <f>IF(A233&lt;&gt;"",C233-$C$20," ")</f>
        <v> </v>
      </c>
      <c r="J233" s="31">
        <f>IF(A233&lt;&gt;"",E233/(1+$M$39)^(I233/365),"")</f>
      </c>
    </row>
    <row r="234" spans="1:10" s="13" customFormat="1" ht="11.25">
      <c r="A234" s="12">
        <f>IF(A233="I",IF(C234&lt;C$12,"I","R"),IF(A233="R","C",IF(A233="C","T",IF(A233="T","",""))))</f>
      </c>
      <c r="B234" s="13">
        <f t="shared" si="3"/>
      </c>
      <c r="C234" s="14">
        <f>IF(C233&gt;C$12,C233,IF(A233="T",C233+1,IF((DATE(YEAR(C233),MONTH(C233)+C$10,DAY(C233)))&lt;C$12,(DATE(YEAR(C233),MONTH(C233)+C$10,DAY(C233))),C$12)))</f>
        <v>42371</v>
      </c>
      <c r="D234" s="14"/>
      <c r="E234" s="15">
        <f>IF(A234="I",C$4*C$6*(_XLL.FRAZIONE.ANNO(C233,C234,C$14))*(1-C$7),IF(A234="R",IF(A233="I",C$4*C$6*(_XLL.FRAZIONE.ANNO(C233,C$12,C$14))*(1-C$7),IF(A234="R",IF(A233="Q",C$4*C$6*(_XLL.FRAZIONE.ANNO(C$11,C234,C$14))*(1-C$7)))),IF(A234="C",C$4*C$13/100,IF(A234="T",-(C$13-C$5)*C$4/100*C$7,0))))</f>
        <v>0</v>
      </c>
      <c r="F234" s="15"/>
      <c r="G234" s="15"/>
      <c r="H234" s="15"/>
      <c r="I234" s="13" t="str">
        <f>IF(A234&lt;&gt;"",C234-$C$20," ")</f>
        <v> </v>
      </c>
      <c r="J234" s="31">
        <f>IF(A234&lt;&gt;"",E234/(1+$M$39)^(I234/365),"")</f>
      </c>
    </row>
    <row r="235" spans="1:10" s="13" customFormat="1" ht="11.25">
      <c r="A235" s="12">
        <f>IF(A234="I",IF(C235&lt;C$12,"I","R"),IF(A234="R","C",IF(A234="C","T",IF(A234="T","",""))))</f>
      </c>
      <c r="B235" s="13">
        <f t="shared" si="3"/>
      </c>
      <c r="C235" s="14">
        <f>IF(C234&gt;C$12,C234,IF(A234="T",C234+1,IF((DATE(YEAR(C234),MONTH(C234)+C$10,DAY(C234)))&lt;C$12,(DATE(YEAR(C234),MONTH(C234)+C$10,DAY(C234))),C$12)))</f>
        <v>42371</v>
      </c>
      <c r="D235" s="14"/>
      <c r="E235" s="15">
        <f>IF(A235="I",C$4*C$6*(_XLL.FRAZIONE.ANNO(C234,C235,C$14))*(1-C$7),IF(A235="R",IF(A234="I",C$4*C$6*(_XLL.FRAZIONE.ANNO(C234,C$12,C$14))*(1-C$7),IF(A235="R",IF(A234="Q",C$4*C$6*(_XLL.FRAZIONE.ANNO(C$11,C235,C$14))*(1-C$7)))),IF(A235="C",C$4*C$13/100,IF(A235="T",-(C$13-C$5)*C$4/100*C$7,0))))</f>
        <v>0</v>
      </c>
      <c r="F235" s="15"/>
      <c r="G235" s="15"/>
      <c r="H235" s="15"/>
      <c r="I235" s="13" t="str">
        <f>IF(A235&lt;&gt;"",C235-$C$20," ")</f>
        <v> </v>
      </c>
      <c r="J235" s="31">
        <f>IF(A235&lt;&gt;"",E235/(1+$M$39)^(I235/365),"")</f>
      </c>
    </row>
    <row r="236" spans="1:10" s="13" customFormat="1" ht="11.25">
      <c r="A236" s="12">
        <f>IF(A235="I",IF(C236&lt;C$12,"I","R"),IF(A235="R","C",IF(A235="C","T",IF(A235="T","",""))))</f>
      </c>
      <c r="B236" s="13">
        <f t="shared" si="3"/>
      </c>
      <c r="C236" s="14">
        <f>IF(C235&gt;C$12,C235,IF(A235="T",C235+1,IF((DATE(YEAR(C235),MONTH(C235)+C$10,DAY(C235)))&lt;C$12,(DATE(YEAR(C235),MONTH(C235)+C$10,DAY(C235))),C$12)))</f>
        <v>42371</v>
      </c>
      <c r="D236" s="14"/>
      <c r="E236" s="15">
        <f>IF(A236="I",C$4*C$6*(_XLL.FRAZIONE.ANNO(C235,C236,C$14))*(1-C$7),IF(A236="R",IF(A235="I",C$4*C$6*(_XLL.FRAZIONE.ANNO(C235,C$12,C$14))*(1-C$7),IF(A236="R",IF(A235="Q",C$4*C$6*(_XLL.FRAZIONE.ANNO(C$11,C236,C$14))*(1-C$7)))),IF(A236="C",C$4*C$13/100,IF(A236="T",-(C$13-C$5)*C$4/100*C$7,0))))</f>
        <v>0</v>
      </c>
      <c r="F236" s="15"/>
      <c r="G236" s="15"/>
      <c r="H236" s="15"/>
      <c r="I236" s="13" t="str">
        <f>IF(A236&lt;&gt;"",C236-$C$20," ")</f>
        <v> </v>
      </c>
      <c r="J236" s="31">
        <f>IF(A236&lt;&gt;"",E236/(1+$M$39)^(I236/365),"")</f>
      </c>
    </row>
    <row r="237" spans="1:10" s="13" customFormat="1" ht="11.25">
      <c r="A237" s="12">
        <f>IF(A236="I",IF(C237&lt;C$12,"I","R"),IF(A236="R","C",IF(A236="C","T",IF(A236="T","",""))))</f>
      </c>
      <c r="B237" s="13">
        <f t="shared" si="3"/>
      </c>
      <c r="C237" s="14">
        <f>IF(C236&gt;C$12,C236,IF(A236="T",C236+1,IF((DATE(YEAR(C236),MONTH(C236)+C$10,DAY(C236)))&lt;C$12,(DATE(YEAR(C236),MONTH(C236)+C$10,DAY(C236))),C$12)))</f>
        <v>42371</v>
      </c>
      <c r="D237" s="14"/>
      <c r="E237" s="15">
        <f>IF(A237="I",C$4*C$6*(_XLL.FRAZIONE.ANNO(C236,C237,C$14))*(1-C$7),IF(A237="R",IF(A236="I",C$4*C$6*(_XLL.FRAZIONE.ANNO(C236,C$12,C$14))*(1-C$7),IF(A237="R",IF(A236="Q",C$4*C$6*(_XLL.FRAZIONE.ANNO(C$11,C237,C$14))*(1-C$7)))),IF(A237="C",C$4*C$13/100,IF(A237="T",-(C$13-C$5)*C$4/100*C$7,0))))</f>
        <v>0</v>
      </c>
      <c r="F237" s="15"/>
      <c r="G237" s="15"/>
      <c r="H237" s="15"/>
      <c r="I237" s="13" t="str">
        <f>IF(A237&lt;&gt;"",C237-$C$20," ")</f>
        <v> </v>
      </c>
      <c r="J237" s="31">
        <f>IF(A237&lt;&gt;"",E237/(1+$M$39)^(I237/365),"")</f>
      </c>
    </row>
    <row r="238" spans="1:10" s="13" customFormat="1" ht="11.25">
      <c r="A238" s="12">
        <f>IF(A237="I",IF(C238&lt;C$12,"I","R"),IF(A237="R","C",IF(A237="C","T",IF(A237="T","",""))))</f>
      </c>
      <c r="B238" s="13">
        <f t="shared" si="3"/>
      </c>
      <c r="C238" s="14">
        <f>IF(C237&gt;C$12,C237,IF(A237="T",C237+1,IF((DATE(YEAR(C237),MONTH(C237)+C$10,DAY(C237)))&lt;C$12,(DATE(YEAR(C237),MONTH(C237)+C$10,DAY(C237))),C$12)))</f>
        <v>42371</v>
      </c>
      <c r="D238" s="14"/>
      <c r="E238" s="15">
        <f>IF(A238="I",C$4*C$6*(_XLL.FRAZIONE.ANNO(C237,C238,C$14))*(1-C$7),IF(A238="R",IF(A237="I",C$4*C$6*(_XLL.FRAZIONE.ANNO(C237,C$12,C$14))*(1-C$7),IF(A238="R",IF(A237="Q",C$4*C$6*(_XLL.FRAZIONE.ANNO(C$11,C238,C$14))*(1-C$7)))),IF(A238="C",C$4*C$13/100,IF(A238="T",-(C$13-C$5)*C$4/100*C$7,0))))</f>
        <v>0</v>
      </c>
      <c r="F238" s="15"/>
      <c r="G238" s="15"/>
      <c r="H238" s="15"/>
      <c r="I238" s="13" t="str">
        <f>IF(A238&lt;&gt;"",C238-$C$20," ")</f>
        <v> </v>
      </c>
      <c r="J238" s="31">
        <f>IF(A238&lt;&gt;"",E238/(1+$M$39)^(I238/365),"")</f>
      </c>
    </row>
    <row r="239" spans="1:10" s="13" customFormat="1" ht="11.25">
      <c r="A239" s="12">
        <f>IF(A238="I",IF(C239&lt;C$12,"I","R"),IF(A238="R","C",IF(A238="C","T",IF(A238="T","",""))))</f>
      </c>
      <c r="B239" s="13">
        <f t="shared" si="3"/>
      </c>
      <c r="C239" s="14">
        <f>IF(C238&gt;C$12,C238,IF(A238="T",C238+1,IF((DATE(YEAR(C238),MONTH(C238)+C$10,DAY(C238)))&lt;C$12,(DATE(YEAR(C238),MONTH(C238)+C$10,DAY(C238))),C$12)))</f>
        <v>42371</v>
      </c>
      <c r="D239" s="14"/>
      <c r="E239" s="15">
        <f>IF(A239="I",C$4*C$6*(_XLL.FRAZIONE.ANNO(C238,C239,C$14))*(1-C$7),IF(A239="R",IF(A238="I",C$4*C$6*(_XLL.FRAZIONE.ANNO(C238,C$12,C$14))*(1-C$7),IF(A239="R",IF(A238="Q",C$4*C$6*(_XLL.FRAZIONE.ANNO(C$11,C239,C$14))*(1-C$7)))),IF(A239="C",C$4*C$13/100,IF(A239="T",-(C$13-C$5)*C$4/100*C$7,0))))</f>
        <v>0</v>
      </c>
      <c r="F239" s="15"/>
      <c r="G239" s="15"/>
      <c r="H239" s="15"/>
      <c r="I239" s="13" t="str">
        <f>IF(A239&lt;&gt;"",C239-$C$20," ")</f>
        <v> </v>
      </c>
      <c r="J239" s="31">
        <f>IF(A239&lt;&gt;"",E239/(1+$M$39)^(I239/365),"")</f>
      </c>
    </row>
    <row r="240" spans="1:10" s="13" customFormat="1" ht="11.25">
      <c r="A240" s="12">
        <f>IF(A239="I",IF(C240&lt;C$12,"I","R"),IF(A239="R","C",IF(A239="C","T",IF(A239="T","",""))))</f>
      </c>
      <c r="B240" s="13">
        <f t="shared" si="3"/>
      </c>
      <c r="C240" s="14">
        <f>IF(C239&gt;C$12,C239,IF(A239="T",C239+1,IF((DATE(YEAR(C239),MONTH(C239)+C$10,DAY(C239)))&lt;C$12,(DATE(YEAR(C239),MONTH(C239)+C$10,DAY(C239))),C$12)))</f>
        <v>42371</v>
      </c>
      <c r="D240" s="14"/>
      <c r="E240" s="15">
        <f>IF(A240="I",C$4*C$6*(_XLL.FRAZIONE.ANNO(C239,C240,C$14))*(1-C$7),IF(A240="R",IF(A239="I",C$4*C$6*(_XLL.FRAZIONE.ANNO(C239,C$12,C$14))*(1-C$7),IF(A240="R",IF(A239="Q",C$4*C$6*(_XLL.FRAZIONE.ANNO(C$11,C240,C$14))*(1-C$7)))),IF(A240="C",C$4*C$13/100,IF(A240="T",-(C$13-C$5)*C$4/100*C$7,0))))</f>
        <v>0</v>
      </c>
      <c r="F240" s="15"/>
      <c r="G240" s="15"/>
      <c r="H240" s="15"/>
      <c r="I240" s="13" t="str">
        <f>IF(A240&lt;&gt;"",C240-$C$20," ")</f>
        <v> </v>
      </c>
      <c r="J240" s="31">
        <f>IF(A240&lt;&gt;"",E240/(1+$M$39)^(I240/365),"")</f>
      </c>
    </row>
    <row r="241" spans="1:10" s="13" customFormat="1" ht="11.25">
      <c r="A241" s="12">
        <f>IF(A240="I",IF(C241&lt;C$12,"I","R"),IF(A240="R","C",IF(A240="C","T",IF(A240="T","",""))))</f>
      </c>
      <c r="B241" s="13">
        <f t="shared" si="3"/>
      </c>
      <c r="C241" s="14">
        <f>IF(C240&gt;C$12,C240,IF(A240="T",C240+1,IF((DATE(YEAR(C240),MONTH(C240)+C$10,DAY(C240)))&lt;C$12,(DATE(YEAR(C240),MONTH(C240)+C$10,DAY(C240))),C$12)))</f>
        <v>42371</v>
      </c>
      <c r="D241" s="14"/>
      <c r="E241" s="15">
        <f>IF(A241="I",C$4*C$6*(_XLL.FRAZIONE.ANNO(C240,C241,C$14))*(1-C$7),IF(A241="R",IF(A240="I",C$4*C$6*(_XLL.FRAZIONE.ANNO(C240,C$12,C$14))*(1-C$7),IF(A241="R",IF(A240="Q",C$4*C$6*(_XLL.FRAZIONE.ANNO(C$11,C241,C$14))*(1-C$7)))),IF(A241="C",C$4*C$13/100,IF(A241="T",-(C$13-C$5)*C$4/100*C$7,0))))</f>
        <v>0</v>
      </c>
      <c r="F241" s="15"/>
      <c r="G241" s="15"/>
      <c r="H241" s="15"/>
      <c r="I241" s="13" t="str">
        <f>IF(A241&lt;&gt;"",C241-$C$20," ")</f>
        <v> </v>
      </c>
      <c r="J241" s="31">
        <f>IF(A241&lt;&gt;"",E241/(1+$M$39)^(I241/365),"")</f>
      </c>
    </row>
    <row r="242" spans="1:10" s="13" customFormat="1" ht="11.25">
      <c r="A242" s="12">
        <f>IF(A241="I",IF(C242&lt;C$12,"I","R"),IF(A241="R","C",IF(A241="C","T",IF(A241="T","",""))))</f>
      </c>
      <c r="B242" s="13">
        <f t="shared" si="3"/>
      </c>
      <c r="C242" s="14">
        <f>IF(C241&gt;C$12,C241,IF(A241="T",C241+1,IF((DATE(YEAR(C241),MONTH(C241)+C$10,DAY(C241)))&lt;C$12,(DATE(YEAR(C241),MONTH(C241)+C$10,DAY(C241))),C$12)))</f>
        <v>42371</v>
      </c>
      <c r="D242" s="14"/>
      <c r="E242" s="15">
        <f>IF(A242="I",C$4*C$6*(_XLL.FRAZIONE.ANNO(C241,C242,C$14))*(1-C$7),IF(A242="R",IF(A241="I",C$4*C$6*(_XLL.FRAZIONE.ANNO(C241,C$12,C$14))*(1-C$7),IF(A242="R",IF(A241="Q",C$4*C$6*(_XLL.FRAZIONE.ANNO(C$11,C242,C$14))*(1-C$7)))),IF(A242="C",C$4*C$13/100,IF(A242="T",-(C$13-C$5)*C$4/100*C$7,0))))</f>
        <v>0</v>
      </c>
      <c r="F242" s="15"/>
      <c r="G242" s="15"/>
      <c r="H242" s="15"/>
      <c r="I242" s="13" t="str">
        <f>IF(A242&lt;&gt;"",C242-$C$20," ")</f>
        <v> </v>
      </c>
      <c r="J242" s="31">
        <f>IF(A242&lt;&gt;"",E242/(1+$M$39)^(I242/365),"")</f>
      </c>
    </row>
    <row r="243" spans="1:10" s="13" customFormat="1" ht="11.25">
      <c r="A243" s="12">
        <f>IF(A242="I",IF(C243&lt;C$12,"I","R"),IF(A242="R","C",IF(A242="C","T",IF(A242="T","",""))))</f>
      </c>
      <c r="B243" s="13">
        <f t="shared" si="3"/>
      </c>
      <c r="C243" s="14">
        <f>IF(C242&gt;C$12,C242,IF(A242="T",C242+1,IF((DATE(YEAR(C242),MONTH(C242)+C$10,DAY(C242)))&lt;C$12,(DATE(YEAR(C242),MONTH(C242)+C$10,DAY(C242))),C$12)))</f>
        <v>42371</v>
      </c>
      <c r="D243" s="14"/>
      <c r="E243" s="15">
        <f>IF(A243="I",C$4*C$6*(_XLL.FRAZIONE.ANNO(C242,C243,C$14))*(1-C$7),IF(A243="R",IF(A242="I",C$4*C$6*(_XLL.FRAZIONE.ANNO(C242,C$12,C$14))*(1-C$7),IF(A243="R",IF(A242="Q",C$4*C$6*(_XLL.FRAZIONE.ANNO(C$11,C243,C$14))*(1-C$7)))),IF(A243="C",C$4*C$13/100,IF(A243="T",-(C$13-C$5)*C$4/100*C$7,0))))</f>
        <v>0</v>
      </c>
      <c r="F243" s="15"/>
      <c r="G243" s="15"/>
      <c r="H243" s="15"/>
      <c r="I243" s="13" t="str">
        <f>IF(A243&lt;&gt;"",C243-$C$20," ")</f>
        <v> </v>
      </c>
      <c r="J243" s="31">
        <f>IF(A243&lt;&gt;"",E243/(1+$M$39)^(I243/365),"")</f>
      </c>
    </row>
    <row r="244" spans="1:10" s="13" customFormat="1" ht="11.25">
      <c r="A244" s="12">
        <f>IF(A243="I",IF(C244&lt;C$12,"I","R"),IF(A243="R","C",IF(A243="C","T",IF(A243="T","",""))))</f>
      </c>
      <c r="B244" s="13">
        <f t="shared" si="3"/>
      </c>
      <c r="C244" s="14">
        <f>IF(C243&gt;C$12,C243,IF(A243="T",C243+1,IF((DATE(YEAR(C243),MONTH(C243)+C$10,DAY(C243)))&lt;C$12,(DATE(YEAR(C243),MONTH(C243)+C$10,DAY(C243))),C$12)))</f>
        <v>42371</v>
      </c>
      <c r="D244" s="14"/>
      <c r="E244" s="15">
        <f>IF(A244="I",C$4*C$6*(_XLL.FRAZIONE.ANNO(C243,C244,C$14))*(1-C$7),IF(A244="R",IF(A243="I",C$4*C$6*(_XLL.FRAZIONE.ANNO(C243,C$12,C$14))*(1-C$7),IF(A244="R",IF(A243="Q",C$4*C$6*(_XLL.FRAZIONE.ANNO(C$11,C244,C$14))*(1-C$7)))),IF(A244="C",C$4*C$13/100,IF(A244="T",-(C$13-C$5)*C$4/100*C$7,0))))</f>
        <v>0</v>
      </c>
      <c r="F244" s="15"/>
      <c r="G244" s="15"/>
      <c r="H244" s="15"/>
      <c r="I244" s="13" t="str">
        <f>IF(A244&lt;&gt;"",C244-$C$20," ")</f>
        <v> </v>
      </c>
      <c r="J244" s="31">
        <f>IF(A244&lt;&gt;"",E244/(1+$M$39)^(I244/365),"")</f>
      </c>
    </row>
    <row r="245" spans="1:10" s="13" customFormat="1" ht="11.25">
      <c r="A245" s="12">
        <f>IF(A244="I",IF(C245&lt;C$12,"I","R"),IF(A244="R","C",IF(A244="C","T",IF(A244="T","",""))))</f>
      </c>
      <c r="B245" s="13">
        <f t="shared" si="3"/>
      </c>
      <c r="C245" s="14">
        <f>IF(C244&gt;C$12,C244,IF(A244="T",C244+1,IF((DATE(YEAR(C244),MONTH(C244)+C$10,DAY(C244)))&lt;C$12,(DATE(YEAR(C244),MONTH(C244)+C$10,DAY(C244))),C$12)))</f>
        <v>42371</v>
      </c>
      <c r="D245" s="14"/>
      <c r="E245" s="15">
        <f>IF(A245="I",C$4*C$6*(_XLL.FRAZIONE.ANNO(C244,C245,C$14))*(1-C$7),IF(A245="R",IF(A244="I",C$4*C$6*(_XLL.FRAZIONE.ANNO(C244,C$12,C$14))*(1-C$7),IF(A245="R",IF(A244="Q",C$4*C$6*(_XLL.FRAZIONE.ANNO(C$11,C245,C$14))*(1-C$7)))),IF(A245="C",C$4*C$13/100,IF(A245="T",-(C$13-C$5)*C$4/100*C$7,0))))</f>
        <v>0</v>
      </c>
      <c r="F245" s="15"/>
      <c r="G245" s="15"/>
      <c r="H245" s="15"/>
      <c r="I245" s="13" t="str">
        <f>IF(A245&lt;&gt;"",C245-$C$20," ")</f>
        <v> </v>
      </c>
      <c r="J245" s="31">
        <f>IF(A245&lt;&gt;"",E245/(1+$M$39)^(I245/365),"")</f>
      </c>
    </row>
    <row r="246" spans="1:10" s="13" customFormat="1" ht="11.25">
      <c r="A246" s="12">
        <f>IF(A245="I",IF(C246&lt;C$12,"I","R"),IF(A245="R","C",IF(A245="C","T",IF(A245="T","",""))))</f>
      </c>
      <c r="B246" s="13">
        <f t="shared" si="3"/>
      </c>
      <c r="C246" s="14">
        <f>IF(C245&gt;C$12,C245,IF(A245="T",C245+1,IF((DATE(YEAR(C245),MONTH(C245)+C$10,DAY(C245)))&lt;C$12,(DATE(YEAR(C245),MONTH(C245)+C$10,DAY(C245))),C$12)))</f>
        <v>42371</v>
      </c>
      <c r="D246" s="14"/>
      <c r="E246" s="15">
        <f>IF(A246="I",C$4*C$6*(_XLL.FRAZIONE.ANNO(C245,C246,C$14))*(1-C$7),IF(A246="R",IF(A245="I",C$4*C$6*(_XLL.FRAZIONE.ANNO(C245,C$12,C$14))*(1-C$7),IF(A246="R",IF(A245="Q",C$4*C$6*(_XLL.FRAZIONE.ANNO(C$11,C246,C$14))*(1-C$7)))),IF(A246="C",C$4*C$13/100,IF(A246="T",-(C$13-C$5)*C$4/100*C$7,0))))</f>
        <v>0</v>
      </c>
      <c r="F246" s="15"/>
      <c r="G246" s="15"/>
      <c r="H246" s="15"/>
      <c r="I246" s="13" t="str">
        <f>IF(A246&lt;&gt;"",C246-$C$20," ")</f>
        <v> </v>
      </c>
      <c r="J246" s="31">
        <f>IF(A246&lt;&gt;"",E246/(1+$M$39)^(I246/365),"")</f>
      </c>
    </row>
    <row r="247" spans="1:10" s="13" customFormat="1" ht="11.25">
      <c r="A247" s="12">
        <f>IF(A246="I",IF(C247&lt;C$12,"I","R"),IF(A246="R","C",IF(A246="C","T",IF(A246="T","",""))))</f>
      </c>
      <c r="B247" s="13">
        <f t="shared" si="3"/>
      </c>
      <c r="C247" s="14">
        <f>IF(C246&gt;C$12,C246,IF(A246="T",C246+1,IF((DATE(YEAR(C246),MONTH(C246)+C$10,DAY(C246)))&lt;C$12,(DATE(YEAR(C246),MONTH(C246)+C$10,DAY(C246))),C$12)))</f>
        <v>42371</v>
      </c>
      <c r="D247" s="14"/>
      <c r="E247" s="15">
        <f>IF(A247="I",C$4*C$6*(_XLL.FRAZIONE.ANNO(C246,C247,C$14))*(1-C$7),IF(A247="R",IF(A246="I",C$4*C$6*(_XLL.FRAZIONE.ANNO(C246,C$12,C$14))*(1-C$7),IF(A247="R",IF(A246="Q",C$4*C$6*(_XLL.FRAZIONE.ANNO(C$11,C247,C$14))*(1-C$7)))),IF(A247="C",C$4*C$13/100,IF(A247="T",-(C$13-C$5)*C$4/100*C$7,0))))</f>
        <v>0</v>
      </c>
      <c r="F247" s="15"/>
      <c r="G247" s="15"/>
      <c r="H247" s="15"/>
      <c r="I247" s="13" t="str">
        <f>IF(A247&lt;&gt;"",C247-$C$20," ")</f>
        <v> </v>
      </c>
      <c r="J247" s="31">
        <f>IF(A247&lt;&gt;"",E247/(1+$M$39)^(I247/365),"")</f>
      </c>
    </row>
    <row r="248" spans="1:10" s="13" customFormat="1" ht="11.25">
      <c r="A248" s="12">
        <f>IF(A247="I",IF(C248&lt;C$12,"I","R"),IF(A247="R","C",IF(A247="C","T",IF(A247="T","",""))))</f>
      </c>
      <c r="B248" s="13">
        <f t="shared" si="3"/>
      </c>
      <c r="C248" s="14">
        <f>IF(C247&gt;C$12,C247,IF(A247="T",C247+1,IF((DATE(YEAR(C247),MONTH(C247)+C$10,DAY(C247)))&lt;C$12,(DATE(YEAR(C247),MONTH(C247)+C$10,DAY(C247))),C$12)))</f>
        <v>42371</v>
      </c>
      <c r="D248" s="14"/>
      <c r="E248" s="15">
        <f>IF(A248="I",C$4*C$6*(_XLL.FRAZIONE.ANNO(C247,C248,C$14))*(1-C$7),IF(A248="R",IF(A247="I",C$4*C$6*(_XLL.FRAZIONE.ANNO(C247,C$12,C$14))*(1-C$7),IF(A248="R",IF(A247="Q",C$4*C$6*(_XLL.FRAZIONE.ANNO(C$11,C248,C$14))*(1-C$7)))),IF(A248="C",C$4*C$13/100,IF(A248="T",-(C$13-C$5)*C$4/100*C$7,0))))</f>
        <v>0</v>
      </c>
      <c r="F248" s="15"/>
      <c r="G248" s="15"/>
      <c r="H248" s="15"/>
      <c r="I248" s="13" t="str">
        <f>IF(A248&lt;&gt;"",C248-$C$20," ")</f>
        <v> </v>
      </c>
      <c r="J248" s="31">
        <f>IF(A248&lt;&gt;"",E248/(1+$M$39)^(I248/365),"")</f>
      </c>
    </row>
    <row r="249" spans="1:10" s="13" customFormat="1" ht="11.25">
      <c r="A249" s="12">
        <f>IF(A248="I",IF(C249&lt;C$12,"I","R"),IF(A248="R","C",IF(A248="C","T",IF(A248="T","",""))))</f>
      </c>
      <c r="B249" s="13">
        <f t="shared" si="3"/>
      </c>
      <c r="C249" s="14">
        <f>IF(C248&gt;C$12,C248,IF(A248="T",C248+1,IF((DATE(YEAR(C248),MONTH(C248)+C$10,DAY(C248)))&lt;C$12,(DATE(YEAR(C248),MONTH(C248)+C$10,DAY(C248))),C$12)))</f>
        <v>42371</v>
      </c>
      <c r="D249" s="14"/>
      <c r="E249" s="15">
        <f>IF(A249="I",C$4*C$6*(_XLL.FRAZIONE.ANNO(C248,C249,C$14))*(1-C$7),IF(A249="R",IF(A248="I",C$4*C$6*(_XLL.FRAZIONE.ANNO(C248,C$12,C$14))*(1-C$7),IF(A249="R",IF(A248="Q",C$4*C$6*(_XLL.FRAZIONE.ANNO(C$11,C249,C$14))*(1-C$7)))),IF(A249="C",C$4*C$13/100,IF(A249="T",-(C$13-C$5)*C$4/100*C$7,0))))</f>
        <v>0</v>
      </c>
      <c r="F249" s="15"/>
      <c r="G249" s="15"/>
      <c r="H249" s="15"/>
      <c r="I249" s="13" t="str">
        <f>IF(A249&lt;&gt;"",C249-$C$20," ")</f>
        <v> </v>
      </c>
      <c r="J249" s="31">
        <f>IF(A249&lt;&gt;"",E249/(1+$M$39)^(I249/365),"")</f>
      </c>
    </row>
    <row r="250" spans="1:10" s="13" customFormat="1" ht="11.25">
      <c r="A250" s="12">
        <f>IF(A249="I",IF(C250&lt;C$12,"I","R"),IF(A249="R","C",IF(A249="C","T",IF(A249="T","",""))))</f>
      </c>
      <c r="B250" s="13">
        <f t="shared" si="3"/>
      </c>
      <c r="C250" s="14">
        <f>IF(C249&gt;C$12,C249,IF(A249="T",C249+1,IF((DATE(YEAR(C249),MONTH(C249)+C$10,DAY(C249)))&lt;C$12,(DATE(YEAR(C249),MONTH(C249)+C$10,DAY(C249))),C$12)))</f>
        <v>42371</v>
      </c>
      <c r="D250" s="14"/>
      <c r="E250" s="15">
        <f>IF(A250="I",C$4*C$6*(_XLL.FRAZIONE.ANNO(C249,C250,C$14))*(1-C$7),IF(A250="R",IF(A249="I",C$4*C$6*(_XLL.FRAZIONE.ANNO(C249,C$12,C$14))*(1-C$7),IF(A250="R",IF(A249="Q",C$4*C$6*(_XLL.FRAZIONE.ANNO(C$11,C250,C$14))*(1-C$7)))),IF(A250="C",C$4*C$13/100,IF(A250="T",-(C$13-C$5)*C$4/100*C$7,0))))</f>
        <v>0</v>
      </c>
      <c r="F250" s="15"/>
      <c r="G250" s="15"/>
      <c r="H250" s="15"/>
      <c r="I250" s="13" t="str">
        <f>IF(A250&lt;&gt;"",C250-$C$20," ")</f>
        <v> </v>
      </c>
      <c r="J250" s="31">
        <f>IF(A250&lt;&gt;"",E250/(1+$M$39)^(I250/365),"")</f>
      </c>
    </row>
    <row r="251" spans="1:10" s="13" customFormat="1" ht="11.25">
      <c r="A251" s="12">
        <f>IF(A250="I",IF(C251&lt;C$12,"I","R"),IF(A250="R","C",IF(A250="C","T",IF(A250="T","",""))))</f>
      </c>
      <c r="B251" s="13">
        <f t="shared" si="3"/>
      </c>
      <c r="C251" s="14">
        <f>IF(C250&gt;C$12,C250,IF(A250="T",C250+1,IF((DATE(YEAR(C250),MONTH(C250)+C$10,DAY(C250)))&lt;C$12,(DATE(YEAR(C250),MONTH(C250)+C$10,DAY(C250))),C$12)))</f>
        <v>42371</v>
      </c>
      <c r="D251" s="14"/>
      <c r="E251" s="15">
        <f>IF(A251="I",C$4*C$6*(_XLL.FRAZIONE.ANNO(C250,C251,C$14))*(1-C$7),IF(A251="R",IF(A250="I",C$4*C$6*(_XLL.FRAZIONE.ANNO(C250,C$12,C$14))*(1-C$7),IF(A251="R",IF(A250="Q",C$4*C$6*(_XLL.FRAZIONE.ANNO(C$11,C251,C$14))*(1-C$7)))),IF(A251="C",C$4*C$13/100,IF(A251="T",-(C$13-C$5)*C$4/100*C$7,0))))</f>
        <v>0</v>
      </c>
      <c r="F251" s="15"/>
      <c r="G251" s="15"/>
      <c r="H251" s="15"/>
      <c r="I251" s="13" t="str">
        <f>IF(A251&lt;&gt;"",C251-$C$20," ")</f>
        <v> </v>
      </c>
      <c r="J251" s="31">
        <f>IF(A251&lt;&gt;"",E251/(1+$M$39)^(I251/365),"")</f>
      </c>
    </row>
    <row r="252" spans="1:10" s="13" customFormat="1" ht="11.25">
      <c r="A252" s="12">
        <f>IF(A251="I",IF(C252&lt;C$12,"I","R"),IF(A251="R","C",IF(A251="C","T",IF(A251="T","",""))))</f>
      </c>
      <c r="B252" s="13">
        <f t="shared" si="3"/>
      </c>
      <c r="C252" s="14">
        <f>IF(C251&gt;C$12,C251,IF(A251="T",C251+1,IF((DATE(YEAR(C251),MONTH(C251)+C$10,DAY(C251)))&lt;C$12,(DATE(YEAR(C251),MONTH(C251)+C$10,DAY(C251))),C$12)))</f>
        <v>42371</v>
      </c>
      <c r="D252" s="14"/>
      <c r="E252" s="15">
        <f>IF(A252="I",C$4*C$6*(_XLL.FRAZIONE.ANNO(C251,C252,C$14))*(1-C$7),IF(A252="R",IF(A251="I",C$4*C$6*(_XLL.FRAZIONE.ANNO(C251,C$12,C$14))*(1-C$7),IF(A252="R",IF(A251="Q",C$4*C$6*(_XLL.FRAZIONE.ANNO(C$11,C252,C$14))*(1-C$7)))),IF(A252="C",C$4*C$13/100,IF(A252="T",-(C$13-C$5)*C$4/100*C$7,0))))</f>
        <v>0</v>
      </c>
      <c r="F252" s="15"/>
      <c r="G252" s="15"/>
      <c r="H252" s="15"/>
      <c r="I252" s="13" t="str">
        <f>IF(A252&lt;&gt;"",C252-$C$20," ")</f>
        <v> </v>
      </c>
      <c r="J252" s="31">
        <f>IF(A252&lt;&gt;"",E252/(1+$M$39)^(I252/365),"")</f>
      </c>
    </row>
    <row r="253" spans="1:10" s="13" customFormat="1" ht="11.25">
      <c r="A253" s="12">
        <f>IF(A252="I",IF(C253&lt;C$12,"I","R"),IF(A252="R","C",IF(A252="C","T",IF(A252="T","",""))))</f>
      </c>
      <c r="B253" s="13">
        <f t="shared" si="3"/>
      </c>
      <c r="C253" s="14">
        <f>IF(C252&gt;C$12,C252,IF(A252="T",C252+1,IF((DATE(YEAR(C252),MONTH(C252)+C$10,DAY(C252)))&lt;C$12,(DATE(YEAR(C252),MONTH(C252)+C$10,DAY(C252))),C$12)))</f>
        <v>42371</v>
      </c>
      <c r="D253" s="14"/>
      <c r="E253" s="15">
        <f>IF(A253="I",C$4*C$6*(_XLL.FRAZIONE.ANNO(C252,C253,C$14))*(1-C$7),IF(A253="R",IF(A252="I",C$4*C$6*(_XLL.FRAZIONE.ANNO(C252,C$12,C$14))*(1-C$7),IF(A253="R",IF(A252="Q",C$4*C$6*(_XLL.FRAZIONE.ANNO(C$11,C253,C$14))*(1-C$7)))),IF(A253="C",C$4*C$13/100,IF(A253="T",-(C$13-C$5)*C$4/100*C$7,0))))</f>
        <v>0</v>
      </c>
      <c r="F253" s="15"/>
      <c r="G253" s="15"/>
      <c r="H253" s="15"/>
      <c r="I253" s="13" t="str">
        <f>IF(A253&lt;&gt;"",C253-$C$20," ")</f>
        <v> </v>
      </c>
      <c r="J253" s="31">
        <f>IF(A253&lt;&gt;"",E253/(1+$M$39)^(I253/365),"")</f>
      </c>
    </row>
    <row r="254" spans="1:10" s="13" customFormat="1" ht="11.25">
      <c r="A254" s="12">
        <f>IF(A253="I",IF(C254&lt;C$12,"I","R"),IF(A253="R","C",IF(A253="C","T",IF(A253="T","",""))))</f>
      </c>
      <c r="B254" s="13">
        <f t="shared" si="3"/>
      </c>
      <c r="C254" s="14">
        <f>IF(C253&gt;C$12,C253,IF(A253="T",C253+1,IF((DATE(YEAR(C253),MONTH(C253)+C$10,DAY(C253)))&lt;C$12,(DATE(YEAR(C253),MONTH(C253)+C$10,DAY(C253))),C$12)))</f>
        <v>42371</v>
      </c>
      <c r="D254" s="14"/>
      <c r="E254" s="15">
        <f>IF(A254="I",C$4*C$6*(_XLL.FRAZIONE.ANNO(C253,C254,C$14))*(1-C$7),IF(A254="R",IF(A253="I",C$4*C$6*(_XLL.FRAZIONE.ANNO(C253,C$12,C$14))*(1-C$7),IF(A254="R",IF(A253="Q",C$4*C$6*(_XLL.FRAZIONE.ANNO(C$11,C254,C$14))*(1-C$7)))),IF(A254="C",C$4*C$13/100,IF(A254="T",-(C$13-C$5)*C$4/100*C$7,0))))</f>
        <v>0</v>
      </c>
      <c r="F254" s="15"/>
      <c r="G254" s="15"/>
      <c r="H254" s="15"/>
      <c r="I254" s="13" t="str">
        <f>IF(A254&lt;&gt;"",C254-$C$20," ")</f>
        <v> </v>
      </c>
      <c r="J254" s="31">
        <f>IF(A254&lt;&gt;"",E254/(1+$M$39)^(I254/365),"")</f>
      </c>
    </row>
    <row r="255" spans="1:10" s="13" customFormat="1" ht="11.25">
      <c r="A255" s="12">
        <f>IF(A254="I",IF(C255&lt;C$12,"I","R"),IF(A254="R","C",IF(A254="C","T",IF(A254="T","",""))))</f>
      </c>
      <c r="B255" s="13">
        <f t="shared" si="3"/>
      </c>
      <c r="C255" s="14">
        <f>IF(C254&gt;C$12,C254,IF(A254="T",C254+1,IF((DATE(YEAR(C254),MONTH(C254)+C$10,DAY(C254)))&lt;C$12,(DATE(YEAR(C254),MONTH(C254)+C$10,DAY(C254))),C$12)))</f>
        <v>42371</v>
      </c>
      <c r="D255" s="14"/>
      <c r="E255" s="15">
        <f>IF(A255="I",C$4*C$6*(_XLL.FRAZIONE.ANNO(C254,C255,C$14))*(1-C$7),IF(A255="R",IF(A254="I",C$4*C$6*(_XLL.FRAZIONE.ANNO(C254,C$12,C$14))*(1-C$7),IF(A255="R",IF(A254="Q",C$4*C$6*(_XLL.FRAZIONE.ANNO(C$11,C255,C$14))*(1-C$7)))),IF(A255="C",C$4*C$13/100,IF(A255="T",-(C$13-C$5)*C$4/100*C$7,0))))</f>
        <v>0</v>
      </c>
      <c r="F255" s="15"/>
      <c r="G255" s="15"/>
      <c r="H255" s="15"/>
      <c r="I255" s="13" t="str">
        <f>IF(A255&lt;&gt;"",C255-$C$20," ")</f>
        <v> </v>
      </c>
      <c r="J255" s="31">
        <f>IF(A255&lt;&gt;"",E255/(1+$M$39)^(I255/365),"")</f>
      </c>
    </row>
    <row r="256" spans="1:10" s="13" customFormat="1" ht="11.25">
      <c r="A256" s="12">
        <f>IF(A255="I",IF(C256&lt;C$12,"I","R"),IF(A255="R","C",IF(A255="C","T",IF(A255="T","",""))))</f>
      </c>
      <c r="B256" s="13">
        <f t="shared" si="3"/>
      </c>
      <c r="C256" s="14">
        <f>IF(C255&gt;C$12,C255,IF(A255="T",C255+1,IF((DATE(YEAR(C255),MONTH(C255)+C$10,DAY(C255)))&lt;C$12,(DATE(YEAR(C255),MONTH(C255)+C$10,DAY(C255))),C$12)))</f>
        <v>42371</v>
      </c>
      <c r="D256" s="14"/>
      <c r="E256" s="15">
        <f>IF(A256="I",C$4*C$6*(_XLL.FRAZIONE.ANNO(C255,C256,C$14))*(1-C$7),IF(A256="R",IF(A255="I",C$4*C$6*(_XLL.FRAZIONE.ANNO(C255,C$12,C$14))*(1-C$7),IF(A256="R",IF(A255="Q",C$4*C$6*(_XLL.FRAZIONE.ANNO(C$11,C256,C$14))*(1-C$7)))),IF(A256="C",C$4*C$13/100,IF(A256="T",-(C$13-C$5)*C$4/100*C$7,0))))</f>
        <v>0</v>
      </c>
      <c r="F256" s="15"/>
      <c r="G256" s="15"/>
      <c r="H256" s="15"/>
      <c r="I256" s="13" t="str">
        <f>IF(A256&lt;&gt;"",C256-$C$20," ")</f>
        <v> </v>
      </c>
      <c r="J256" s="31">
        <f>IF(A256&lt;&gt;"",E256/(1+$M$39)^(I256/365),"")</f>
      </c>
    </row>
    <row r="257" spans="1:10" s="13" customFormat="1" ht="11.25">
      <c r="A257" s="12">
        <f>IF(A256="I",IF(C257&lt;C$12,"I","R"),IF(A256="R","C",IF(A256="C","T",IF(A256="T","",""))))</f>
      </c>
      <c r="B257" s="13">
        <f t="shared" si="3"/>
      </c>
      <c r="C257" s="14">
        <f>IF(C256&gt;C$12,C256,IF(A256="T",C256+1,IF((DATE(YEAR(C256),MONTH(C256)+C$10,DAY(C256)))&lt;C$12,(DATE(YEAR(C256),MONTH(C256)+C$10,DAY(C256))),C$12)))</f>
        <v>42371</v>
      </c>
      <c r="D257" s="14"/>
      <c r="E257" s="15">
        <f>IF(A257="I",C$4*C$6*(_XLL.FRAZIONE.ANNO(C256,C257,C$14))*(1-C$7),IF(A257="R",IF(A256="I",C$4*C$6*(_XLL.FRAZIONE.ANNO(C256,C$12,C$14))*(1-C$7),IF(A257="R",IF(A256="Q",C$4*C$6*(_XLL.FRAZIONE.ANNO(C$11,C257,C$14))*(1-C$7)))),IF(A257="C",C$4*C$13/100,IF(A257="T",-(C$13-C$5)*C$4/100*C$7,0))))</f>
        <v>0</v>
      </c>
      <c r="F257" s="15"/>
      <c r="G257" s="15"/>
      <c r="H257" s="15"/>
      <c r="I257" s="13" t="str">
        <f>IF(A257&lt;&gt;"",C257-$C$20," ")</f>
        <v> </v>
      </c>
      <c r="J257" s="31">
        <f>IF(A257&lt;&gt;"",E257/(1+$M$39)^(I257/365),"")</f>
      </c>
    </row>
    <row r="258" spans="1:10" s="13" customFormat="1" ht="11.25">
      <c r="A258" s="12">
        <f>IF(A257="I",IF(C258&lt;C$12,"I","R"),IF(A257="R","C",IF(A257="C","T",IF(A257="T","",""))))</f>
      </c>
      <c r="B258" s="13">
        <f t="shared" si="3"/>
      </c>
      <c r="C258" s="14">
        <f>IF(C257&gt;C$12,C257,IF(A257="T",C257+1,IF((DATE(YEAR(C257),MONTH(C257)+C$10,DAY(C257)))&lt;C$12,(DATE(YEAR(C257),MONTH(C257)+C$10,DAY(C257))),C$12)))</f>
        <v>42371</v>
      </c>
      <c r="D258" s="14"/>
      <c r="E258" s="15">
        <f>IF(A258="I",C$4*C$6*(_XLL.FRAZIONE.ANNO(C257,C258,C$14))*(1-C$7),IF(A258="R",IF(A257="I",C$4*C$6*(_XLL.FRAZIONE.ANNO(C257,C$12,C$14))*(1-C$7),IF(A258="R",IF(A257="Q",C$4*C$6*(_XLL.FRAZIONE.ANNO(C$11,C258,C$14))*(1-C$7)))),IF(A258="C",C$4*C$13/100,IF(A258="T",-(C$13-C$5)*C$4/100*C$7,0))))</f>
        <v>0</v>
      </c>
      <c r="F258" s="15"/>
      <c r="G258" s="15"/>
      <c r="H258" s="15"/>
      <c r="I258" s="13" t="str">
        <f>IF(A258&lt;&gt;"",C258-$C$20," ")</f>
        <v> </v>
      </c>
      <c r="J258" s="31">
        <f>IF(A258&lt;&gt;"",E258/(1+$M$39)^(I258/365),"")</f>
      </c>
    </row>
    <row r="259" spans="1:10" s="13" customFormat="1" ht="11.25">
      <c r="A259" s="12">
        <f>IF(A258="I",IF(C259&lt;C$12,"I","R"),IF(A258="R","C",IF(A258="C","T",IF(A258="T","",""))))</f>
      </c>
      <c r="B259" s="13">
        <f t="shared" si="3"/>
      </c>
      <c r="C259" s="14">
        <f>IF(C258&gt;C$12,C258,IF(A258="T",C258+1,IF((DATE(YEAR(C258),MONTH(C258)+C$10,DAY(C258)))&lt;C$12,(DATE(YEAR(C258),MONTH(C258)+C$10,DAY(C258))),C$12)))</f>
        <v>42371</v>
      </c>
      <c r="D259" s="14"/>
      <c r="E259" s="15">
        <f>IF(A259="I",C$4*C$6*(_XLL.FRAZIONE.ANNO(C258,C259,C$14))*(1-C$7),IF(A259="R",IF(A258="I",C$4*C$6*(_XLL.FRAZIONE.ANNO(C258,C$12,C$14))*(1-C$7),IF(A259="R",IF(A258="Q",C$4*C$6*(_XLL.FRAZIONE.ANNO(C$11,C259,C$14))*(1-C$7)))),IF(A259="C",C$4*C$13/100,IF(A259="T",-(C$13-C$5)*C$4/100*C$7,0))))</f>
        <v>0</v>
      </c>
      <c r="F259" s="15"/>
      <c r="G259" s="15"/>
      <c r="H259" s="15"/>
      <c r="I259" s="13" t="str">
        <f>IF(A259&lt;&gt;"",C259-$C$20," ")</f>
        <v> </v>
      </c>
      <c r="J259" s="31">
        <f>IF(A259&lt;&gt;"",E259/(1+$M$39)^(I259/365),"")</f>
      </c>
    </row>
    <row r="260" spans="1:10" s="13" customFormat="1" ht="11.25">
      <c r="A260" s="12">
        <f>IF(A259="I",IF(C260&lt;C$12,"I","R"),IF(A259="R","C",IF(A259="C","T",IF(A259="T","",""))))</f>
      </c>
      <c r="B260" s="13">
        <f t="shared" si="3"/>
      </c>
      <c r="C260" s="14">
        <f>IF(C259&gt;C$12,C259,IF(A259="T",C259+1,IF((DATE(YEAR(C259),MONTH(C259)+C$10,DAY(C259)))&lt;C$12,(DATE(YEAR(C259),MONTH(C259)+C$10,DAY(C259))),C$12)))</f>
        <v>42371</v>
      </c>
      <c r="D260" s="14"/>
      <c r="E260" s="15">
        <f>IF(A260="I",C$4*C$6*(_XLL.FRAZIONE.ANNO(C259,C260,C$14))*(1-C$7),IF(A260="R",IF(A259="I",C$4*C$6*(_XLL.FRAZIONE.ANNO(C259,C$12,C$14))*(1-C$7),IF(A260="R",IF(A259="Q",C$4*C$6*(_XLL.FRAZIONE.ANNO(C$11,C260,C$14))*(1-C$7)))),IF(A260="C",C$4*C$13/100,IF(A260="T",-(C$13-C$5)*C$4/100*C$7,0))))</f>
        <v>0</v>
      </c>
      <c r="F260" s="15"/>
      <c r="G260" s="15"/>
      <c r="H260" s="15"/>
      <c r="I260" s="13" t="str">
        <f>IF(A260&lt;&gt;"",C260-$C$20," ")</f>
        <v> </v>
      </c>
      <c r="J260" s="31">
        <f>IF(A260&lt;&gt;"",E260/(1+$M$39)^(I260/365),"")</f>
      </c>
    </row>
    <row r="261" spans="1:10" s="13" customFormat="1" ht="11.25">
      <c r="A261" s="12">
        <f>IF(A260="I",IF(C261&lt;C$12,"I","R"),IF(A260="R","C",IF(A260="C","T",IF(A260="T","",""))))</f>
      </c>
      <c r="B261" s="13">
        <f t="shared" si="3"/>
      </c>
      <c r="C261" s="14">
        <f>IF(C260&gt;C$12,C260,IF(A260="T",C260+1,IF((DATE(YEAR(C260),MONTH(C260)+C$10,DAY(C260)))&lt;C$12,(DATE(YEAR(C260),MONTH(C260)+C$10,DAY(C260))),C$12)))</f>
        <v>42371</v>
      </c>
      <c r="D261" s="14"/>
      <c r="E261" s="15">
        <f>IF(A261="I",C$4*C$6*(_XLL.FRAZIONE.ANNO(C260,C261,C$14))*(1-C$7),IF(A261="R",IF(A260="I",C$4*C$6*(_XLL.FRAZIONE.ANNO(C260,C$12,C$14))*(1-C$7),IF(A261="R",IF(A260="Q",C$4*C$6*(_XLL.FRAZIONE.ANNO(C$11,C261,C$14))*(1-C$7)))),IF(A261="C",C$4*C$13/100,IF(A261="T",-(C$13-C$5)*C$4/100*C$7,0))))</f>
        <v>0</v>
      </c>
      <c r="F261" s="15"/>
      <c r="G261" s="15"/>
      <c r="H261" s="15"/>
      <c r="I261" s="13" t="str">
        <f>IF(A261&lt;&gt;"",C261-$C$20," ")</f>
        <v> </v>
      </c>
      <c r="J261" s="31">
        <f>IF(A261&lt;&gt;"",E261/(1+$M$39)^(I261/365),"")</f>
      </c>
    </row>
    <row r="262" spans="1:10" s="13" customFormat="1" ht="11.25">
      <c r="A262" s="12">
        <f>IF(A261="I",IF(C262&lt;C$12,"I","R"),IF(A261="R","C",IF(A261="C","T",IF(A261="T","",""))))</f>
      </c>
      <c r="B262" s="13">
        <f t="shared" si="3"/>
      </c>
      <c r="C262" s="14">
        <f>IF(C261&gt;C$12,C261,IF(A261="T",C261+1,IF((DATE(YEAR(C261),MONTH(C261)+C$10,DAY(C261)))&lt;C$12,(DATE(YEAR(C261),MONTH(C261)+C$10,DAY(C261))),C$12)))</f>
        <v>42371</v>
      </c>
      <c r="D262" s="14"/>
      <c r="E262" s="15">
        <f>IF(A262="I",C$4*C$6*(_XLL.FRAZIONE.ANNO(C261,C262,C$14))*(1-C$7),IF(A262="R",IF(A261="I",C$4*C$6*(_XLL.FRAZIONE.ANNO(C261,C$12,C$14))*(1-C$7),IF(A262="R",IF(A261="Q",C$4*C$6*(_XLL.FRAZIONE.ANNO(C$11,C262,C$14))*(1-C$7)))),IF(A262="C",C$4*C$13/100,IF(A262="T",-(C$13-C$5)*C$4/100*C$7,0))))</f>
        <v>0</v>
      </c>
      <c r="F262" s="15"/>
      <c r="G262" s="15"/>
      <c r="H262" s="15"/>
      <c r="I262" s="13" t="str">
        <f>IF(A262&lt;&gt;"",C262-$C$20," ")</f>
        <v> </v>
      </c>
      <c r="J262" s="31">
        <f>IF(A262&lt;&gt;"",E262/(1+$M$39)^(I262/365),"")</f>
      </c>
    </row>
    <row r="263" spans="1:10" s="13" customFormat="1" ht="11.25">
      <c r="A263" s="12">
        <f>IF(A262="I",IF(C263&lt;C$12,"I","R"),IF(A262="R","C",IF(A262="C","T",IF(A262="T","",""))))</f>
      </c>
      <c r="B263" s="13">
        <f t="shared" si="3"/>
      </c>
      <c r="C263" s="14">
        <f>IF(C262&gt;C$12,C262,IF(A262="T",C262+1,IF((DATE(YEAR(C262),MONTH(C262)+C$10,DAY(C262)))&lt;C$12,(DATE(YEAR(C262),MONTH(C262)+C$10,DAY(C262))),C$12)))</f>
        <v>42371</v>
      </c>
      <c r="D263" s="14"/>
      <c r="E263" s="15">
        <f>IF(A263="I",C$4*C$6*(_XLL.FRAZIONE.ANNO(C262,C263,C$14))*(1-C$7),IF(A263="R",IF(A262="I",C$4*C$6*(_XLL.FRAZIONE.ANNO(C262,C$12,C$14))*(1-C$7),IF(A263="R",IF(A262="Q",C$4*C$6*(_XLL.FRAZIONE.ANNO(C$11,C263,C$14))*(1-C$7)))),IF(A263="C",C$4*C$13/100,IF(A263="T",-(C$13-C$5)*C$4/100*C$7,0))))</f>
        <v>0</v>
      </c>
      <c r="F263" s="15"/>
      <c r="G263" s="15"/>
      <c r="H263" s="15"/>
      <c r="I263" s="13" t="str">
        <f>IF(A263&lt;&gt;"",C263-$C$20," ")</f>
        <v> </v>
      </c>
      <c r="J263" s="31">
        <f>IF(A263&lt;&gt;"",E263/(1+$M$39)^(I263/365),"")</f>
      </c>
    </row>
    <row r="264" spans="1:10" s="13" customFormat="1" ht="11.25">
      <c r="A264" s="12">
        <f>IF(A263="I",IF(C264&lt;C$12,"I","R"),IF(A263="R","C",IF(A263="C","T",IF(A263="T","",""))))</f>
      </c>
      <c r="B264" s="13">
        <f t="shared" si="3"/>
      </c>
      <c r="C264" s="14">
        <f>IF(C263&gt;C$12,C263,IF(A263="T",C263+1,IF((DATE(YEAR(C263),MONTH(C263)+C$10,DAY(C263)))&lt;C$12,(DATE(YEAR(C263),MONTH(C263)+C$10,DAY(C263))),C$12)))</f>
        <v>42371</v>
      </c>
      <c r="D264" s="14"/>
      <c r="E264" s="15">
        <f>IF(A264="I",C$4*C$6*(_XLL.FRAZIONE.ANNO(C263,C264,C$14))*(1-C$7),IF(A264="R",IF(A263="I",C$4*C$6*(_XLL.FRAZIONE.ANNO(C263,C$12,C$14))*(1-C$7),IF(A264="R",IF(A263="Q",C$4*C$6*(_XLL.FRAZIONE.ANNO(C$11,C264,C$14))*(1-C$7)))),IF(A264="C",C$4*C$13/100,IF(A264="T",-(C$13-C$5)*C$4/100*C$7,0))))</f>
        <v>0</v>
      </c>
      <c r="F264" s="15"/>
      <c r="G264" s="15"/>
      <c r="H264" s="15"/>
      <c r="I264" s="13" t="str">
        <f>IF(A264&lt;&gt;"",C264-$C$20," ")</f>
        <v> </v>
      </c>
      <c r="J264" s="31">
        <f>IF(A264&lt;&gt;"",E264/(1+$M$39)^(I264/365),"")</f>
      </c>
    </row>
    <row r="265" spans="1:10" s="13" customFormat="1" ht="11.25">
      <c r="A265" s="12">
        <f>IF(A264="I",IF(C265&lt;C$12,"I","R"),IF(A264="R","C",IF(A264="C","T",IF(A264="T","",""))))</f>
      </c>
      <c r="B265" s="13">
        <f t="shared" si="3"/>
      </c>
      <c r="C265" s="14">
        <f>IF(C264&gt;C$12,C264,IF(A264="T",C264+1,IF((DATE(YEAR(C264),MONTH(C264)+C$10,DAY(C264)))&lt;C$12,(DATE(YEAR(C264),MONTH(C264)+C$10,DAY(C264))),C$12)))</f>
        <v>42371</v>
      </c>
      <c r="D265" s="14"/>
      <c r="E265" s="15">
        <f>IF(A265="I",C$4*C$6*(_XLL.FRAZIONE.ANNO(C264,C265,C$14))*(1-C$7),IF(A265="R",IF(A264="I",C$4*C$6*(_XLL.FRAZIONE.ANNO(C264,C$12,C$14))*(1-C$7),IF(A265="R",IF(A264="Q",C$4*C$6*(_XLL.FRAZIONE.ANNO(C$11,C265,C$14))*(1-C$7)))),IF(A265="C",C$4*C$13/100,IF(A265="T",-(C$13-C$5)*C$4/100*C$7,0))))</f>
        <v>0</v>
      </c>
      <c r="F265" s="15"/>
      <c r="G265" s="15"/>
      <c r="H265" s="15"/>
      <c r="I265" s="13" t="str">
        <f>IF(A265&lt;&gt;"",C265-$C$20," ")</f>
        <v> </v>
      </c>
      <c r="J265" s="31">
        <f>IF(A265&lt;&gt;"",E265/(1+$M$39)^(I265/365),"")</f>
      </c>
    </row>
    <row r="266" spans="1:10" s="13" customFormat="1" ht="11.25">
      <c r="A266" s="12">
        <f>IF(A265="I",IF(C266&lt;C$12,"I","R"),IF(A265="R","C",IF(A265="C","T",IF(A265="T","",""))))</f>
      </c>
      <c r="B266" s="13">
        <f t="shared" si="3"/>
      </c>
      <c r="C266" s="14">
        <f>IF(C265&gt;C$12,C265,IF(A265="T",C265+1,IF((DATE(YEAR(C265),MONTH(C265)+C$10,DAY(C265)))&lt;C$12,(DATE(YEAR(C265),MONTH(C265)+C$10,DAY(C265))),C$12)))</f>
        <v>42371</v>
      </c>
      <c r="D266" s="14"/>
      <c r="E266" s="15">
        <f>IF(A266="I",C$4*C$6*(_XLL.FRAZIONE.ANNO(C265,C266,C$14))*(1-C$7),IF(A266="R",IF(A265="I",C$4*C$6*(_XLL.FRAZIONE.ANNO(C265,C$12,C$14))*(1-C$7),IF(A266="R",IF(A265="Q",C$4*C$6*(_XLL.FRAZIONE.ANNO(C$11,C266,C$14))*(1-C$7)))),IF(A266="C",C$4*C$13/100,IF(A266="T",-(C$13-C$5)*C$4/100*C$7,0))))</f>
        <v>0</v>
      </c>
      <c r="F266" s="15"/>
      <c r="G266" s="15"/>
      <c r="H266" s="15"/>
      <c r="I266" s="13" t="str">
        <f>IF(A266&lt;&gt;"",C266-$C$20," ")</f>
        <v> </v>
      </c>
      <c r="J266" s="31">
        <f>IF(A266&lt;&gt;"",E266/(1+$M$39)^(I266/365),"")</f>
      </c>
    </row>
    <row r="267" spans="1:10" s="13" customFormat="1" ht="11.25">
      <c r="A267" s="12">
        <f>IF(A266="I",IF(C267&lt;C$12,"I","R"),IF(A266="R","C",IF(A266="C","T",IF(A266="T","",""))))</f>
      </c>
      <c r="B267" s="13">
        <f t="shared" si="3"/>
      </c>
      <c r="C267" s="14">
        <f>IF(C266&gt;C$12,C266,IF(A266="T",C266+1,IF((DATE(YEAR(C266),MONTH(C266)+C$10,DAY(C266)))&lt;C$12,(DATE(YEAR(C266),MONTH(C266)+C$10,DAY(C266))),C$12)))</f>
        <v>42371</v>
      </c>
      <c r="D267" s="14"/>
      <c r="E267" s="15">
        <f>IF(A267="I",C$4*C$6*(_XLL.FRAZIONE.ANNO(C266,C267,C$14))*(1-C$7),IF(A267="R",IF(A266="I",C$4*C$6*(_XLL.FRAZIONE.ANNO(C266,C$12,C$14))*(1-C$7),IF(A267="R",IF(A266="Q",C$4*C$6*(_XLL.FRAZIONE.ANNO(C$11,C267,C$14))*(1-C$7)))),IF(A267="C",C$4*C$13/100,IF(A267="T",-(C$13-C$5)*C$4/100*C$7,0))))</f>
        <v>0</v>
      </c>
      <c r="F267" s="15"/>
      <c r="G267" s="15"/>
      <c r="H267" s="15"/>
      <c r="I267" s="13" t="str">
        <f>IF(A267&lt;&gt;"",C267-$C$20," ")</f>
        <v> </v>
      </c>
      <c r="J267" s="31">
        <f>IF(A267&lt;&gt;"",E267/(1+$M$39)^(I267/365),"")</f>
      </c>
    </row>
    <row r="268" spans="1:10" s="13" customFormat="1" ht="11.25">
      <c r="A268" s="12">
        <f>IF(A267="I",IF(C268&lt;C$12,"I","R"),IF(A267="R","C",IF(A267="C","T",IF(A267="T","",""))))</f>
      </c>
      <c r="B268" s="13">
        <f t="shared" si="3"/>
      </c>
      <c r="C268" s="14">
        <f>IF(C267&gt;C$12,C267,IF(A267="T",C267+1,IF((DATE(YEAR(C267),MONTH(C267)+C$10,DAY(C267)))&lt;C$12,(DATE(YEAR(C267),MONTH(C267)+C$10,DAY(C267))),C$12)))</f>
        <v>42371</v>
      </c>
      <c r="D268" s="14"/>
      <c r="E268" s="15">
        <f>IF(A268="I",C$4*C$6*(_XLL.FRAZIONE.ANNO(C267,C268,C$14))*(1-C$7),IF(A268="R",IF(A267="I",C$4*C$6*(_XLL.FRAZIONE.ANNO(C267,C$12,C$14))*(1-C$7),IF(A268="R",IF(A267="Q",C$4*C$6*(_XLL.FRAZIONE.ANNO(C$11,C268,C$14))*(1-C$7)))),IF(A268="C",C$4*C$13/100,IF(A268="T",-(C$13-C$5)*C$4/100*C$7,0))))</f>
        <v>0</v>
      </c>
      <c r="F268" s="15"/>
      <c r="G268" s="15"/>
      <c r="H268" s="15"/>
      <c r="I268" s="13" t="str">
        <f>IF(A268&lt;&gt;"",C268-$C$20," ")</f>
        <v> </v>
      </c>
      <c r="J268" s="31">
        <f>IF(A268&lt;&gt;"",E268/(1+$M$39)^(I268/365),"")</f>
      </c>
    </row>
    <row r="269" spans="1:10" s="13" customFormat="1" ht="11.25">
      <c r="A269" s="12">
        <f>IF(A268="I",IF(C269&lt;C$12,"I","R"),IF(A268="R","C",IF(A268="C","T",IF(A268="T","",""))))</f>
      </c>
      <c r="B269" s="13">
        <f t="shared" si="3"/>
      </c>
      <c r="C269" s="14">
        <f>IF(C268&gt;C$12,C268,IF(A268="T",C268+1,IF((DATE(YEAR(C268),MONTH(C268)+C$10,DAY(C268)))&lt;C$12,(DATE(YEAR(C268),MONTH(C268)+C$10,DAY(C268))),C$12)))</f>
        <v>42371</v>
      </c>
      <c r="D269" s="14"/>
      <c r="E269" s="15">
        <f>IF(A269="I",C$4*C$6*(_XLL.FRAZIONE.ANNO(C268,C269,C$14))*(1-C$7),IF(A269="R",IF(A268="I",C$4*C$6*(_XLL.FRAZIONE.ANNO(C268,C$12,C$14))*(1-C$7),IF(A269="R",IF(A268="Q",C$4*C$6*(_XLL.FRAZIONE.ANNO(C$11,C269,C$14))*(1-C$7)))),IF(A269="C",C$4*C$13/100,IF(A269="T",-(C$13-C$5)*C$4/100*C$7,0))))</f>
        <v>0</v>
      </c>
      <c r="F269" s="15"/>
      <c r="G269" s="15"/>
      <c r="H269" s="15"/>
      <c r="I269" s="13" t="str">
        <f>IF(A269&lt;&gt;"",C269-$C$20," ")</f>
        <v> </v>
      </c>
      <c r="J269" s="31">
        <f>IF(A269&lt;&gt;"",E269/(1+$M$39)^(I269/365),"")</f>
      </c>
    </row>
    <row r="270" spans="1:10" s="13" customFormat="1" ht="11.25">
      <c r="A270" s="12">
        <f>IF(A269="I",IF(C270&lt;C$12,"I","R"),IF(A269="R","C",IF(A269="C","T",IF(A269="T","",""))))</f>
      </c>
      <c r="B270" s="13">
        <f t="shared" si="3"/>
      </c>
      <c r="C270" s="14">
        <f>IF(C269&gt;C$12,C269,IF(A269="T",C269+1,IF((DATE(YEAR(C269),MONTH(C269)+C$10,DAY(C269)))&lt;C$12,(DATE(YEAR(C269),MONTH(C269)+C$10,DAY(C269))),C$12)))</f>
        <v>42371</v>
      </c>
      <c r="D270" s="14"/>
      <c r="E270" s="15">
        <f>IF(A270="I",C$4*C$6*(_XLL.FRAZIONE.ANNO(C269,C270,C$14))*(1-C$7),IF(A270="R",IF(A269="I",C$4*C$6*(_XLL.FRAZIONE.ANNO(C269,C$12,C$14))*(1-C$7),IF(A270="R",IF(A269="Q",C$4*C$6*(_XLL.FRAZIONE.ANNO(C$11,C270,C$14))*(1-C$7)))),IF(A270="C",C$4*C$13/100,IF(A270="T",-(C$13-C$5)*C$4/100*C$7,0))))</f>
        <v>0</v>
      </c>
      <c r="F270" s="15"/>
      <c r="G270" s="15"/>
      <c r="H270" s="15"/>
      <c r="I270" s="13" t="str">
        <f>IF(A270&lt;&gt;"",C270-$C$20," ")</f>
        <v> </v>
      </c>
      <c r="J270" s="31">
        <f>IF(A270&lt;&gt;"",E270/(1+$M$39)^(I270/365),"")</f>
      </c>
    </row>
    <row r="271" spans="1:10" s="13" customFormat="1" ht="11.25">
      <c r="A271" s="12">
        <f>IF(A270="I",IF(C271&lt;C$12,"I","R"),IF(A270="R","C",IF(A270="C","T",IF(A270="T","",""))))</f>
      </c>
      <c r="B271" s="13">
        <f t="shared" si="3"/>
      </c>
      <c r="C271" s="14">
        <f>IF(C270&gt;C$12,C270,IF(A270="T",C270+1,IF((DATE(YEAR(C270),MONTH(C270)+C$10,DAY(C270)))&lt;C$12,(DATE(YEAR(C270),MONTH(C270)+C$10,DAY(C270))),C$12)))</f>
        <v>42371</v>
      </c>
      <c r="D271" s="14"/>
      <c r="E271" s="15">
        <f>IF(A271="I",C$4*C$6*(_XLL.FRAZIONE.ANNO(C270,C271,C$14))*(1-C$7),IF(A271="R",IF(A270="I",C$4*C$6*(_XLL.FRAZIONE.ANNO(C270,C$12,C$14))*(1-C$7),IF(A271="R",IF(A270="Q",C$4*C$6*(_XLL.FRAZIONE.ANNO(C$11,C271,C$14))*(1-C$7)))),IF(A271="C",C$4*C$13/100,IF(A271="T",-(C$13-C$5)*C$4/100*C$7,0))))</f>
        <v>0</v>
      </c>
      <c r="F271" s="15"/>
      <c r="G271" s="15"/>
      <c r="H271" s="15"/>
      <c r="I271" s="13" t="str">
        <f>IF(A271&lt;&gt;"",C271-$C$20," ")</f>
        <v> </v>
      </c>
      <c r="J271" s="31">
        <f>IF(A271&lt;&gt;"",E271/(1+$M$39)^(I271/365),"")</f>
      </c>
    </row>
    <row r="272" spans="1:10" s="13" customFormat="1" ht="11.25">
      <c r="A272" s="12">
        <f>IF(A271="I",IF(C272&lt;C$12,"I","R"),IF(A271="R","C",IF(A271="C","T",IF(A271="T","",""))))</f>
      </c>
      <c r="B272" s="13">
        <f t="shared" si="3"/>
      </c>
      <c r="C272" s="14">
        <f>IF(C271&gt;C$12,C271,IF(A271="T",C271+1,IF((DATE(YEAR(C271),MONTH(C271)+C$10,DAY(C271)))&lt;C$12,(DATE(YEAR(C271),MONTH(C271)+C$10,DAY(C271))),C$12)))</f>
        <v>42371</v>
      </c>
      <c r="D272" s="14"/>
      <c r="E272" s="15">
        <f>IF(A272="I",C$4*C$6*(_XLL.FRAZIONE.ANNO(C271,C272,C$14))*(1-C$7),IF(A272="R",IF(A271="I",C$4*C$6*(_XLL.FRAZIONE.ANNO(C271,C$12,C$14))*(1-C$7),IF(A272="R",IF(A271="Q",C$4*C$6*(_XLL.FRAZIONE.ANNO(C$11,C272,C$14))*(1-C$7)))),IF(A272="C",C$4*C$13/100,IF(A272="T",-(C$13-C$5)*C$4/100*C$7,0))))</f>
        <v>0</v>
      </c>
      <c r="F272" s="15"/>
      <c r="G272" s="15"/>
      <c r="H272" s="15"/>
      <c r="I272" s="13" t="str">
        <f>IF(A272&lt;&gt;"",C272-$C$20," ")</f>
        <v> </v>
      </c>
      <c r="J272" s="31">
        <f>IF(A272&lt;&gt;"",E272/(1+$M$39)^(I272/365),"")</f>
      </c>
    </row>
    <row r="273" spans="1:10" s="13" customFormat="1" ht="11.25">
      <c r="A273" s="12">
        <f>IF(A272="I",IF(C273&lt;C$12,"I","R"),IF(A272="R","C",IF(A272="C","T",IF(A272="T","",""))))</f>
      </c>
      <c r="B273" s="13">
        <f t="shared" si="3"/>
      </c>
      <c r="C273" s="14">
        <f>IF(C272&gt;C$12,C272,IF(A272="T",C272+1,IF((DATE(YEAR(C272),MONTH(C272)+C$10,DAY(C272)))&lt;C$12,(DATE(YEAR(C272),MONTH(C272)+C$10,DAY(C272))),C$12)))</f>
        <v>42371</v>
      </c>
      <c r="D273" s="14"/>
      <c r="E273" s="15">
        <f>IF(A273="I",C$4*C$6*(_XLL.FRAZIONE.ANNO(C272,C273,C$14))*(1-C$7),IF(A273="R",IF(A272="I",C$4*C$6*(_XLL.FRAZIONE.ANNO(C272,C$12,C$14))*(1-C$7),IF(A273="R",IF(A272="Q",C$4*C$6*(_XLL.FRAZIONE.ANNO(C$11,C273,C$14))*(1-C$7)))),IF(A273="C",C$4*C$13/100,IF(A273="T",-(C$13-C$5)*C$4/100*C$7,0))))</f>
        <v>0</v>
      </c>
      <c r="F273" s="15"/>
      <c r="G273" s="15"/>
      <c r="H273" s="15"/>
      <c r="I273" s="13" t="str">
        <f>IF(A273&lt;&gt;"",C273-$C$20," ")</f>
        <v> </v>
      </c>
      <c r="J273" s="31">
        <f>IF(A273&lt;&gt;"",E273/(1+$M$39)^(I273/365),"")</f>
      </c>
    </row>
    <row r="274" spans="1:10" s="13" customFormat="1" ht="11.25">
      <c r="A274" s="12">
        <f>IF(A273="I",IF(C274&lt;C$12,"I","R"),IF(A273="R","C",IF(A273="C","T",IF(A273="T","",""))))</f>
      </c>
      <c r="B274" s="13">
        <f t="shared" si="3"/>
      </c>
      <c r="C274" s="14">
        <f>IF(C273&gt;C$12,C273,IF(A273="T",C273+1,IF((DATE(YEAR(C273),MONTH(C273)+C$10,DAY(C273)))&lt;C$12,(DATE(YEAR(C273),MONTH(C273)+C$10,DAY(C273))),C$12)))</f>
        <v>42371</v>
      </c>
      <c r="D274" s="14"/>
      <c r="E274" s="15">
        <f>IF(A274="I",C$4*C$6*(_XLL.FRAZIONE.ANNO(C273,C274,C$14))*(1-C$7),IF(A274="R",IF(A273="I",C$4*C$6*(_XLL.FRAZIONE.ANNO(C273,C$12,C$14))*(1-C$7),IF(A274="R",IF(A273="Q",C$4*C$6*(_XLL.FRAZIONE.ANNO(C$11,C274,C$14))*(1-C$7)))),IF(A274="C",C$4*C$13/100,IF(A274="T",-(C$13-C$5)*C$4/100*C$7,0))))</f>
        <v>0</v>
      </c>
      <c r="F274" s="15"/>
      <c r="G274" s="15"/>
      <c r="H274" s="15"/>
      <c r="I274" s="13" t="str">
        <f>IF(A274&lt;&gt;"",C274-$C$20," ")</f>
        <v> </v>
      </c>
      <c r="J274" s="31">
        <f>IF(A274&lt;&gt;"",E274/(1+$M$39)^(I274/365),"")</f>
      </c>
    </row>
    <row r="275" spans="1:10" s="13" customFormat="1" ht="11.25">
      <c r="A275" s="12">
        <f>IF(A274="I",IF(C275&lt;C$12,"I","R"),IF(A274="R","C",IF(A274="C","T",IF(A274="T","",""))))</f>
      </c>
      <c r="B275" s="13">
        <f t="shared" si="3"/>
      </c>
      <c r="C275" s="14">
        <f>IF(C274&gt;C$12,C274,IF(A274="T",C274+1,IF((DATE(YEAR(C274),MONTH(C274)+C$10,DAY(C274)))&lt;C$12,(DATE(YEAR(C274),MONTH(C274)+C$10,DAY(C274))),C$12)))</f>
        <v>42371</v>
      </c>
      <c r="D275" s="14"/>
      <c r="E275" s="15">
        <f>IF(A275="I",C$4*C$6*(_XLL.FRAZIONE.ANNO(C274,C275,C$14))*(1-C$7),IF(A275="R",IF(A274="I",C$4*C$6*(_XLL.FRAZIONE.ANNO(C274,C$12,C$14))*(1-C$7),IF(A275="R",IF(A274="Q",C$4*C$6*(_XLL.FRAZIONE.ANNO(C$11,C275,C$14))*(1-C$7)))),IF(A275="C",C$4*C$13/100,IF(A275="T",-(C$13-C$5)*C$4/100*C$7,0))))</f>
        <v>0</v>
      </c>
      <c r="F275" s="15"/>
      <c r="G275" s="15"/>
      <c r="H275" s="15"/>
      <c r="I275" s="13" t="str">
        <f>IF(A275&lt;&gt;"",C275-$C$20," ")</f>
        <v> </v>
      </c>
      <c r="J275" s="31">
        <f>IF(A275&lt;&gt;"",E275/(1+$M$39)^(I275/365),"")</f>
      </c>
    </row>
    <row r="276" spans="1:10" s="13" customFormat="1" ht="11.25">
      <c r="A276" s="12">
        <f>IF(A275="I",IF(C276&lt;C$12,"I","R"),IF(A275="R","C",IF(A275="C","T",IF(A275="T","",""))))</f>
      </c>
      <c r="B276" s="13">
        <f t="shared" si="3"/>
      </c>
      <c r="C276" s="14">
        <f>IF(C275&gt;C$12,C275,IF(A275="T",C275+1,IF((DATE(YEAR(C275),MONTH(C275)+C$10,DAY(C275)))&lt;C$12,(DATE(YEAR(C275),MONTH(C275)+C$10,DAY(C275))),C$12)))</f>
        <v>42371</v>
      </c>
      <c r="D276" s="14"/>
      <c r="E276" s="15">
        <f>IF(A276="I",C$4*C$6*(_XLL.FRAZIONE.ANNO(C275,C276,C$14))*(1-C$7),IF(A276="R",IF(A275="I",C$4*C$6*(_XLL.FRAZIONE.ANNO(C275,C$12,C$14))*(1-C$7),IF(A276="R",IF(A275="Q",C$4*C$6*(_XLL.FRAZIONE.ANNO(C$11,C276,C$14))*(1-C$7)))),IF(A276="C",C$4*C$13/100,IF(A276="T",-(C$13-C$5)*C$4/100*C$7,0))))</f>
        <v>0</v>
      </c>
      <c r="F276" s="15"/>
      <c r="G276" s="15"/>
      <c r="H276" s="15"/>
      <c r="I276" s="13" t="str">
        <f>IF(A276&lt;&gt;"",C276-$C$20," ")</f>
        <v> </v>
      </c>
      <c r="J276" s="31">
        <f>IF(A276&lt;&gt;"",E276/(1+$M$39)^(I276/365),"")</f>
      </c>
    </row>
    <row r="277" spans="1:10" s="13" customFormat="1" ht="11.25">
      <c r="A277" s="12">
        <f>IF(A276="I",IF(C277&lt;C$12,"I","R"),IF(A276="R","C",IF(A276="C","T",IF(A276="T","",""))))</f>
      </c>
      <c r="B277" s="13">
        <f t="shared" si="3"/>
      </c>
      <c r="C277" s="14">
        <f>IF(C276&gt;C$12,C276,IF(A276="T",C276+1,IF((DATE(YEAR(C276),MONTH(C276)+C$10,DAY(C276)))&lt;C$12,(DATE(YEAR(C276),MONTH(C276)+C$10,DAY(C276))),C$12)))</f>
        <v>42371</v>
      </c>
      <c r="D277" s="14"/>
      <c r="E277" s="15">
        <f>IF(A277="I",C$4*C$6*(_XLL.FRAZIONE.ANNO(C276,C277,C$14))*(1-C$7),IF(A277="R",IF(A276="I",C$4*C$6*(_XLL.FRAZIONE.ANNO(C276,C$12,C$14))*(1-C$7),IF(A277="R",IF(A276="Q",C$4*C$6*(_XLL.FRAZIONE.ANNO(C$11,C277,C$14))*(1-C$7)))),IF(A277="C",C$4*C$13/100,IF(A277="T",-(C$13-C$5)*C$4/100*C$7,0))))</f>
        <v>0</v>
      </c>
      <c r="F277" s="15"/>
      <c r="G277" s="15"/>
      <c r="H277" s="15"/>
      <c r="I277" s="13" t="str">
        <f>IF(A277&lt;&gt;"",C277-$C$20," ")</f>
        <v> </v>
      </c>
      <c r="J277" s="31">
        <f>IF(A277&lt;&gt;"",E277/(1+$M$39)^(I277/365),"")</f>
      </c>
    </row>
    <row r="278" spans="1:10" s="13" customFormat="1" ht="11.25">
      <c r="A278" s="12">
        <f>IF(A277="I",IF(C278&lt;C$12,"I","R"),IF(A277="R","C",IF(A277="C","T",IF(A277="T","",""))))</f>
      </c>
      <c r="B278" s="13">
        <f t="shared" si="3"/>
      </c>
      <c r="C278" s="14">
        <f>IF(C277&gt;C$12,C277,IF(A277="T",C277+1,IF((DATE(YEAR(C277),MONTH(C277)+C$10,DAY(C277)))&lt;C$12,(DATE(YEAR(C277),MONTH(C277)+C$10,DAY(C277))),C$12)))</f>
        <v>42371</v>
      </c>
      <c r="D278" s="14"/>
      <c r="E278" s="15">
        <f>IF(A278="I",C$4*C$6*(_XLL.FRAZIONE.ANNO(C277,C278,C$14))*(1-C$7),IF(A278="R",IF(A277="I",C$4*C$6*(_XLL.FRAZIONE.ANNO(C277,C$12,C$14))*(1-C$7),IF(A278="R",IF(A277="Q",C$4*C$6*(_XLL.FRAZIONE.ANNO(C$11,C278,C$14))*(1-C$7)))),IF(A278="C",C$4*C$13/100,IF(A278="T",-(C$13-C$5)*C$4/100*C$7,0))))</f>
        <v>0</v>
      </c>
      <c r="F278" s="15"/>
      <c r="G278" s="15"/>
      <c r="H278" s="15"/>
      <c r="I278" s="13" t="str">
        <f>IF(A278&lt;&gt;"",C278-$C$20," ")</f>
        <v> </v>
      </c>
      <c r="J278" s="31">
        <f>IF(A278&lt;&gt;"",E278/(1+$M$39)^(I278/365),"")</f>
      </c>
    </row>
    <row r="279" spans="1:10" s="13" customFormat="1" ht="11.25">
      <c r="A279" s="12">
        <f>IF(A278="I",IF(C279&lt;C$12,"I","R"),IF(A278="R","C",IF(A278="C","T",IF(A278="T","",""))))</f>
      </c>
      <c r="B279" s="13">
        <f t="shared" si="3"/>
      </c>
      <c r="C279" s="14">
        <f>IF(C278&gt;C$12,C278,IF(A278="T",C278+1,IF((DATE(YEAR(C278),MONTH(C278)+C$10,DAY(C278)))&lt;C$12,(DATE(YEAR(C278),MONTH(C278)+C$10,DAY(C278))),C$12)))</f>
        <v>42371</v>
      </c>
      <c r="D279" s="14"/>
      <c r="E279" s="15">
        <f>IF(A279="I",C$4*C$6*(_XLL.FRAZIONE.ANNO(C278,C279,C$14))*(1-C$7),IF(A279="R",IF(A278="I",C$4*C$6*(_XLL.FRAZIONE.ANNO(C278,C$12,C$14))*(1-C$7),IF(A279="R",IF(A278="Q",C$4*C$6*(_XLL.FRAZIONE.ANNO(C$11,C279,C$14))*(1-C$7)))),IF(A279="C",C$4*C$13/100,IF(A279="T",-(C$13-C$5)*C$4/100*C$7,0))))</f>
        <v>0</v>
      </c>
      <c r="F279" s="15"/>
      <c r="G279" s="15"/>
      <c r="H279" s="15"/>
      <c r="I279" s="13" t="str">
        <f>IF(A279&lt;&gt;"",C279-$C$20," ")</f>
        <v> </v>
      </c>
      <c r="J279" s="31">
        <f>IF(A279&lt;&gt;"",E279/(1+$M$39)^(I279/365),"")</f>
      </c>
    </row>
    <row r="280" spans="1:10" s="13" customFormat="1" ht="11.25">
      <c r="A280" s="12">
        <f>IF(A279="I",IF(C280&lt;C$12,"I","R"),IF(A279="R","C",IF(A279="C","T",IF(A279="T","",""))))</f>
      </c>
      <c r="B280" s="13">
        <f aca="true" t="shared" si="4" ref="B280:B343">IF(A280="I","Cedola netta",IF(A280="R","Interessi maturati a data scadenza",IF(A280="C","Capitale",IF(A280="T","Tassazione capital gain",""))))</f>
      </c>
      <c r="C280" s="14">
        <f>IF(C279&gt;C$12,C279,IF(A279="T",C279+1,IF((DATE(YEAR(C279),MONTH(C279)+C$10,DAY(C279)))&lt;C$12,(DATE(YEAR(C279),MONTH(C279)+C$10,DAY(C279))),C$12)))</f>
        <v>42371</v>
      </c>
      <c r="D280" s="14"/>
      <c r="E280" s="15">
        <f>IF(A280="I",C$4*C$6*(_XLL.FRAZIONE.ANNO(C279,C280,C$14))*(1-C$7),IF(A280="R",IF(A279="I",C$4*C$6*(_XLL.FRAZIONE.ANNO(C279,C$12,C$14))*(1-C$7),IF(A280="R",IF(A279="Q",C$4*C$6*(_XLL.FRAZIONE.ANNO(C$11,C280,C$14))*(1-C$7)))),IF(A280="C",C$4*C$13/100,IF(A280="T",-(C$13-C$5)*C$4/100*C$7,0))))</f>
        <v>0</v>
      </c>
      <c r="F280" s="15"/>
      <c r="G280" s="15"/>
      <c r="H280" s="15"/>
      <c r="I280" s="13" t="str">
        <f>IF(A280&lt;&gt;"",C280-$C$20," ")</f>
        <v> </v>
      </c>
      <c r="J280" s="31">
        <f>IF(A280&lt;&gt;"",E280/(1+$M$39)^(I280/365),"")</f>
      </c>
    </row>
    <row r="281" spans="1:10" s="13" customFormat="1" ht="11.25">
      <c r="A281" s="12">
        <f>IF(A280="I",IF(C281&lt;C$12,"I","R"),IF(A280="R","C",IF(A280="C","T",IF(A280="T","",""))))</f>
      </c>
      <c r="B281" s="13">
        <f t="shared" si="4"/>
      </c>
      <c r="C281" s="14">
        <f>IF(C280&gt;C$12,C280,IF(A280="T",C280+1,IF((DATE(YEAR(C280),MONTH(C280)+C$10,DAY(C280)))&lt;C$12,(DATE(YEAR(C280),MONTH(C280)+C$10,DAY(C280))),C$12)))</f>
        <v>42371</v>
      </c>
      <c r="D281" s="14"/>
      <c r="E281" s="15">
        <f>IF(A281="I",C$4*C$6*(_XLL.FRAZIONE.ANNO(C280,C281,C$14))*(1-C$7),IF(A281="R",IF(A280="I",C$4*C$6*(_XLL.FRAZIONE.ANNO(C280,C$12,C$14))*(1-C$7),IF(A281="R",IF(A280="Q",C$4*C$6*(_XLL.FRAZIONE.ANNO(C$11,C281,C$14))*(1-C$7)))),IF(A281="C",C$4*C$13/100,IF(A281="T",-(C$13-C$5)*C$4/100*C$7,0))))</f>
        <v>0</v>
      </c>
      <c r="F281" s="15"/>
      <c r="G281" s="15"/>
      <c r="H281" s="15"/>
      <c r="I281" s="13" t="str">
        <f>IF(A281&lt;&gt;"",C281-$C$20," ")</f>
        <v> </v>
      </c>
      <c r="J281" s="31">
        <f>IF(A281&lt;&gt;"",E281/(1+$M$39)^(I281/365),"")</f>
      </c>
    </row>
    <row r="282" spans="1:10" s="13" customFormat="1" ht="11.25">
      <c r="A282" s="12">
        <f>IF(A281="I",IF(C282&lt;C$12,"I","R"),IF(A281="R","C",IF(A281="C","T",IF(A281="T","",""))))</f>
      </c>
      <c r="B282" s="13">
        <f t="shared" si="4"/>
      </c>
      <c r="C282" s="14">
        <f>IF(C281&gt;C$12,C281,IF(A281="T",C281+1,IF((DATE(YEAR(C281),MONTH(C281)+C$10,DAY(C281)))&lt;C$12,(DATE(YEAR(C281),MONTH(C281)+C$10,DAY(C281))),C$12)))</f>
        <v>42371</v>
      </c>
      <c r="D282" s="14"/>
      <c r="E282" s="15">
        <f>IF(A282="I",C$4*C$6*(_XLL.FRAZIONE.ANNO(C281,C282,C$14))*(1-C$7),IF(A282="R",IF(A281="I",C$4*C$6*(_XLL.FRAZIONE.ANNO(C281,C$12,C$14))*(1-C$7),IF(A282="R",IF(A281="Q",C$4*C$6*(_XLL.FRAZIONE.ANNO(C$11,C282,C$14))*(1-C$7)))),IF(A282="C",C$4*C$13/100,IF(A282="T",-(C$13-C$5)*C$4/100*C$7,0))))</f>
        <v>0</v>
      </c>
      <c r="F282" s="15"/>
      <c r="G282" s="15"/>
      <c r="H282" s="15"/>
      <c r="I282" s="13" t="str">
        <f>IF(A282&lt;&gt;"",C282-$C$20," ")</f>
        <v> </v>
      </c>
      <c r="J282" s="31">
        <f>IF(A282&lt;&gt;"",E282/(1+$M$39)^(I282/365),"")</f>
      </c>
    </row>
    <row r="283" spans="1:10" s="13" customFormat="1" ht="11.25">
      <c r="A283" s="12">
        <f>IF(A282="I",IF(C283&lt;C$12,"I","R"),IF(A282="R","C",IF(A282="C","T",IF(A282="T","",""))))</f>
      </c>
      <c r="B283" s="13">
        <f t="shared" si="4"/>
      </c>
      <c r="C283" s="14">
        <f>IF(C282&gt;C$12,C282,IF(A282="T",C282+1,IF((DATE(YEAR(C282),MONTH(C282)+C$10,DAY(C282)))&lt;C$12,(DATE(YEAR(C282),MONTH(C282)+C$10,DAY(C282))),C$12)))</f>
        <v>42371</v>
      </c>
      <c r="D283" s="14"/>
      <c r="E283" s="15">
        <f>IF(A283="I",C$4*C$6*(_XLL.FRAZIONE.ANNO(C282,C283,C$14))*(1-C$7),IF(A283="R",IF(A282="I",C$4*C$6*(_XLL.FRAZIONE.ANNO(C282,C$12,C$14))*(1-C$7),IF(A283="R",IF(A282="Q",C$4*C$6*(_XLL.FRAZIONE.ANNO(C$11,C283,C$14))*(1-C$7)))),IF(A283="C",C$4*C$13/100,IF(A283="T",-(C$13-C$5)*C$4/100*C$7,0))))</f>
        <v>0</v>
      </c>
      <c r="F283" s="15"/>
      <c r="G283" s="15"/>
      <c r="H283" s="15"/>
      <c r="I283" s="13" t="str">
        <f>IF(A283&lt;&gt;"",C283-$C$20," ")</f>
        <v> </v>
      </c>
      <c r="J283" s="31">
        <f>IF(A283&lt;&gt;"",E283/(1+$M$39)^(I283/365),"")</f>
      </c>
    </row>
    <row r="284" spans="1:10" s="13" customFormat="1" ht="11.25">
      <c r="A284" s="12">
        <f>IF(A283="I",IF(C284&lt;C$12,"I","R"),IF(A283="R","C",IF(A283="C","T",IF(A283="T","",""))))</f>
      </c>
      <c r="B284" s="13">
        <f t="shared" si="4"/>
      </c>
      <c r="C284" s="14">
        <f>IF(C283&gt;C$12,C283,IF(A283="T",C283+1,IF((DATE(YEAR(C283),MONTH(C283)+C$10,DAY(C283)))&lt;C$12,(DATE(YEAR(C283),MONTH(C283)+C$10,DAY(C283))),C$12)))</f>
        <v>42371</v>
      </c>
      <c r="D284" s="14"/>
      <c r="E284" s="15">
        <f>IF(A284="I",C$4*C$6*(_XLL.FRAZIONE.ANNO(C283,C284,C$14))*(1-C$7),IF(A284="R",IF(A283="I",C$4*C$6*(_XLL.FRAZIONE.ANNO(C283,C$12,C$14))*(1-C$7),IF(A284="R",IF(A283="Q",C$4*C$6*(_XLL.FRAZIONE.ANNO(C$11,C284,C$14))*(1-C$7)))),IF(A284="C",C$4*C$13/100,IF(A284="T",-(C$13-C$5)*C$4/100*C$7,0))))</f>
        <v>0</v>
      </c>
      <c r="F284" s="15"/>
      <c r="G284" s="15"/>
      <c r="H284" s="15"/>
      <c r="I284" s="13" t="str">
        <f>IF(A284&lt;&gt;"",C284-$C$20," ")</f>
        <v> </v>
      </c>
      <c r="J284" s="31">
        <f>IF(A284&lt;&gt;"",E284/(1+$M$39)^(I284/365),"")</f>
      </c>
    </row>
    <row r="285" spans="1:10" s="13" customFormat="1" ht="11.25">
      <c r="A285" s="12">
        <f>IF(A284="I",IF(C285&lt;C$12,"I","R"),IF(A284="R","C",IF(A284="C","T",IF(A284="T","",""))))</f>
      </c>
      <c r="B285" s="13">
        <f t="shared" si="4"/>
      </c>
      <c r="C285" s="14">
        <f>IF(C284&gt;C$12,C284,IF(A284="T",C284+1,IF((DATE(YEAR(C284),MONTH(C284)+C$10,DAY(C284)))&lt;C$12,(DATE(YEAR(C284),MONTH(C284)+C$10,DAY(C284))),C$12)))</f>
        <v>42371</v>
      </c>
      <c r="D285" s="14"/>
      <c r="E285" s="15">
        <f>IF(A285="I",C$4*C$6*(_XLL.FRAZIONE.ANNO(C284,C285,C$14))*(1-C$7),IF(A285="R",IF(A284="I",C$4*C$6*(_XLL.FRAZIONE.ANNO(C284,C$12,C$14))*(1-C$7),IF(A285="R",IF(A284="Q",C$4*C$6*(_XLL.FRAZIONE.ANNO(C$11,C285,C$14))*(1-C$7)))),IF(A285="C",C$4*C$13/100,IF(A285="T",-(C$13-C$5)*C$4/100*C$7,0))))</f>
        <v>0</v>
      </c>
      <c r="F285" s="15"/>
      <c r="G285" s="15"/>
      <c r="H285" s="15"/>
      <c r="I285" s="13" t="str">
        <f>IF(A285&lt;&gt;"",C285-$C$20," ")</f>
        <v> </v>
      </c>
      <c r="J285" s="31">
        <f>IF(A285&lt;&gt;"",E285/(1+$M$39)^(I285/365),"")</f>
      </c>
    </row>
    <row r="286" spans="1:10" s="13" customFormat="1" ht="11.25">
      <c r="A286" s="12">
        <f>IF(A285="I",IF(C286&lt;C$12,"I","R"),IF(A285="R","C",IF(A285="C","T",IF(A285="T","",""))))</f>
      </c>
      <c r="B286" s="13">
        <f t="shared" si="4"/>
      </c>
      <c r="C286" s="14">
        <f>IF(C285&gt;C$12,C285,IF(A285="T",C285+1,IF((DATE(YEAR(C285),MONTH(C285)+C$10,DAY(C285)))&lt;C$12,(DATE(YEAR(C285),MONTH(C285)+C$10,DAY(C285))),C$12)))</f>
        <v>42371</v>
      </c>
      <c r="D286" s="14"/>
      <c r="E286" s="15">
        <f>IF(A286="I",C$4*C$6*(_XLL.FRAZIONE.ANNO(C285,C286,C$14))*(1-C$7),IF(A286="R",IF(A285="I",C$4*C$6*(_XLL.FRAZIONE.ANNO(C285,C$12,C$14))*(1-C$7),IF(A286="R",IF(A285="Q",C$4*C$6*(_XLL.FRAZIONE.ANNO(C$11,C286,C$14))*(1-C$7)))),IF(A286="C",C$4*C$13/100,IF(A286="T",-(C$13-C$5)*C$4/100*C$7,0))))</f>
        <v>0</v>
      </c>
      <c r="F286" s="15"/>
      <c r="G286" s="15"/>
      <c r="H286" s="15"/>
      <c r="I286" s="13" t="str">
        <f>IF(A286&lt;&gt;"",C286-$C$20," ")</f>
        <v> </v>
      </c>
      <c r="J286" s="31">
        <f>IF(A286&lt;&gt;"",E286/(1+$M$39)^(I286/365),"")</f>
      </c>
    </row>
    <row r="287" spans="1:10" s="13" customFormat="1" ht="11.25">
      <c r="A287" s="12">
        <f>IF(A286="I",IF(C287&lt;C$12,"I","R"),IF(A286="R","C",IF(A286="C","T",IF(A286="T","",""))))</f>
      </c>
      <c r="B287" s="13">
        <f t="shared" si="4"/>
      </c>
      <c r="C287" s="14">
        <f>IF(C286&gt;C$12,C286,IF(A286="T",C286+1,IF((DATE(YEAR(C286),MONTH(C286)+C$10,DAY(C286)))&lt;C$12,(DATE(YEAR(C286),MONTH(C286)+C$10,DAY(C286))),C$12)))</f>
        <v>42371</v>
      </c>
      <c r="D287" s="14"/>
      <c r="E287" s="15">
        <f>IF(A287="I",C$4*C$6*(_XLL.FRAZIONE.ANNO(C286,C287,C$14))*(1-C$7),IF(A287="R",IF(A286="I",C$4*C$6*(_XLL.FRAZIONE.ANNO(C286,C$12,C$14))*(1-C$7),IF(A287="R",IF(A286="Q",C$4*C$6*(_XLL.FRAZIONE.ANNO(C$11,C287,C$14))*(1-C$7)))),IF(A287="C",C$4*C$13/100,IF(A287="T",-(C$13-C$5)*C$4/100*C$7,0))))</f>
        <v>0</v>
      </c>
      <c r="F287" s="15"/>
      <c r="G287" s="15"/>
      <c r="H287" s="15"/>
      <c r="I287" s="13" t="str">
        <f>IF(A287&lt;&gt;"",C287-$C$20," ")</f>
        <v> </v>
      </c>
      <c r="J287" s="31">
        <f>IF(A287&lt;&gt;"",E287/(1+$M$39)^(I287/365),"")</f>
      </c>
    </row>
    <row r="288" spans="1:10" s="13" customFormat="1" ht="11.25">
      <c r="A288" s="12">
        <f>IF(A287="I",IF(C288&lt;C$12,"I","R"),IF(A287="R","C",IF(A287="C","T",IF(A287="T","",""))))</f>
      </c>
      <c r="B288" s="13">
        <f t="shared" si="4"/>
      </c>
      <c r="C288" s="14">
        <f>IF(C287&gt;C$12,C287,IF(A287="T",C287+1,IF((DATE(YEAR(C287),MONTH(C287)+C$10,DAY(C287)))&lt;C$12,(DATE(YEAR(C287),MONTH(C287)+C$10,DAY(C287))),C$12)))</f>
        <v>42371</v>
      </c>
      <c r="D288" s="14"/>
      <c r="E288" s="15">
        <f>IF(A288="I",C$4*C$6*(_XLL.FRAZIONE.ANNO(C287,C288,C$14))*(1-C$7),IF(A288="R",IF(A287="I",C$4*C$6*(_XLL.FRAZIONE.ANNO(C287,C$12,C$14))*(1-C$7),IF(A288="R",IF(A287="Q",C$4*C$6*(_XLL.FRAZIONE.ANNO(C$11,C288,C$14))*(1-C$7)))),IF(A288="C",C$4*C$13/100,IF(A288="T",-(C$13-C$5)*C$4/100*C$7,0))))</f>
        <v>0</v>
      </c>
      <c r="F288" s="15"/>
      <c r="G288" s="15"/>
      <c r="H288" s="15"/>
      <c r="I288" s="13" t="str">
        <f>IF(A288&lt;&gt;"",C288-$C$20," ")</f>
        <v> </v>
      </c>
      <c r="J288" s="31">
        <f>IF(A288&lt;&gt;"",E288/(1+$M$39)^(I288/365),"")</f>
      </c>
    </row>
    <row r="289" spans="1:10" s="13" customFormat="1" ht="11.25">
      <c r="A289" s="12">
        <f>IF(A288="I",IF(C289&lt;C$12,"I","R"),IF(A288="R","C",IF(A288="C","T",IF(A288="T","",""))))</f>
      </c>
      <c r="B289" s="13">
        <f t="shared" si="4"/>
      </c>
      <c r="C289" s="14">
        <f>IF(C288&gt;C$12,C288,IF(A288="T",C288+1,IF((DATE(YEAR(C288),MONTH(C288)+C$10,DAY(C288)))&lt;C$12,(DATE(YEAR(C288),MONTH(C288)+C$10,DAY(C288))),C$12)))</f>
        <v>42371</v>
      </c>
      <c r="D289" s="14"/>
      <c r="E289" s="15">
        <f>IF(A289="I",C$4*C$6*(_XLL.FRAZIONE.ANNO(C288,C289,C$14))*(1-C$7),IF(A289="R",IF(A288="I",C$4*C$6*(_XLL.FRAZIONE.ANNO(C288,C$12,C$14))*(1-C$7),IF(A289="R",IF(A288="Q",C$4*C$6*(_XLL.FRAZIONE.ANNO(C$11,C289,C$14))*(1-C$7)))),IF(A289="C",C$4*C$13/100,IF(A289="T",-(C$13-C$5)*C$4/100*C$7,0))))</f>
        <v>0</v>
      </c>
      <c r="F289" s="15"/>
      <c r="G289" s="15"/>
      <c r="H289" s="15"/>
      <c r="I289" s="13" t="str">
        <f>IF(A289&lt;&gt;"",C289-$C$20," ")</f>
        <v> </v>
      </c>
      <c r="J289" s="31">
        <f>IF(A289&lt;&gt;"",E289/(1+$M$39)^(I289/365),"")</f>
      </c>
    </row>
    <row r="290" spans="1:10" s="13" customFormat="1" ht="11.25">
      <c r="A290" s="12">
        <f>IF(A289="I",IF(C290&lt;C$12,"I","R"),IF(A289="R","C",IF(A289="C","T",IF(A289="T","",""))))</f>
      </c>
      <c r="B290" s="13">
        <f t="shared" si="4"/>
      </c>
      <c r="C290" s="14">
        <f>IF(C289&gt;C$12,C289,IF(A289="T",C289+1,IF((DATE(YEAR(C289),MONTH(C289)+C$10,DAY(C289)))&lt;C$12,(DATE(YEAR(C289),MONTH(C289)+C$10,DAY(C289))),C$12)))</f>
        <v>42371</v>
      </c>
      <c r="D290" s="14"/>
      <c r="E290" s="15">
        <f>IF(A290="I",C$4*C$6*(_XLL.FRAZIONE.ANNO(C289,C290,C$14))*(1-C$7),IF(A290="R",IF(A289="I",C$4*C$6*(_XLL.FRAZIONE.ANNO(C289,C$12,C$14))*(1-C$7),IF(A290="R",IF(A289="Q",C$4*C$6*(_XLL.FRAZIONE.ANNO(C$11,C290,C$14))*(1-C$7)))),IF(A290="C",C$4*C$13/100,IF(A290="T",-(C$13-C$5)*C$4/100*C$7,0))))</f>
        <v>0</v>
      </c>
      <c r="F290" s="15"/>
      <c r="G290" s="15"/>
      <c r="H290" s="15"/>
      <c r="I290" s="13" t="str">
        <f>IF(A290&lt;&gt;"",C290-$C$20," ")</f>
        <v> </v>
      </c>
      <c r="J290" s="31">
        <f>IF(A290&lt;&gt;"",E290/(1+$M$39)^(I290/365),"")</f>
      </c>
    </row>
    <row r="291" spans="1:10" s="13" customFormat="1" ht="11.25">
      <c r="A291" s="12">
        <f>IF(A290="I",IF(C291&lt;C$12,"I","R"),IF(A290="R","C",IF(A290="C","T",IF(A290="T","",""))))</f>
      </c>
      <c r="B291" s="13">
        <f t="shared" si="4"/>
      </c>
      <c r="C291" s="14">
        <f>IF(C290&gt;C$12,C290,IF(A290="T",C290+1,IF((DATE(YEAR(C290),MONTH(C290)+C$10,DAY(C290)))&lt;C$12,(DATE(YEAR(C290),MONTH(C290)+C$10,DAY(C290))),C$12)))</f>
        <v>42371</v>
      </c>
      <c r="D291" s="14"/>
      <c r="E291" s="15">
        <f>IF(A291="I",C$4*C$6*(_XLL.FRAZIONE.ANNO(C290,C291,C$14))*(1-C$7),IF(A291="R",IF(A290="I",C$4*C$6*(_XLL.FRAZIONE.ANNO(C290,C$12,C$14))*(1-C$7),IF(A291="R",IF(A290="Q",C$4*C$6*(_XLL.FRAZIONE.ANNO(C$11,C291,C$14))*(1-C$7)))),IF(A291="C",C$4*C$13/100,IF(A291="T",-(C$13-C$5)*C$4/100*C$7,0))))</f>
        <v>0</v>
      </c>
      <c r="F291" s="15"/>
      <c r="G291" s="15"/>
      <c r="H291" s="15"/>
      <c r="I291" s="13" t="str">
        <f>IF(A291&lt;&gt;"",C291-$C$20," ")</f>
        <v> </v>
      </c>
      <c r="J291" s="31">
        <f>IF(A291&lt;&gt;"",E291/(1+$M$39)^(I291/365),"")</f>
      </c>
    </row>
    <row r="292" spans="1:10" s="13" customFormat="1" ht="11.25">
      <c r="A292" s="12">
        <f>IF(A291="I",IF(C292&lt;C$12,"I","R"),IF(A291="R","C",IF(A291="C","T",IF(A291="T","",""))))</f>
      </c>
      <c r="B292" s="13">
        <f t="shared" si="4"/>
      </c>
      <c r="C292" s="14">
        <f>IF(C291&gt;C$12,C291,IF(A291="T",C291+1,IF((DATE(YEAR(C291),MONTH(C291)+C$10,DAY(C291)))&lt;C$12,(DATE(YEAR(C291),MONTH(C291)+C$10,DAY(C291))),C$12)))</f>
        <v>42371</v>
      </c>
      <c r="D292" s="14"/>
      <c r="E292" s="15">
        <f>IF(A292="I",C$4*C$6*(_XLL.FRAZIONE.ANNO(C291,C292,C$14))*(1-C$7),IF(A292="R",IF(A291="I",C$4*C$6*(_XLL.FRAZIONE.ANNO(C291,C$12,C$14))*(1-C$7),IF(A292="R",IF(A291="Q",C$4*C$6*(_XLL.FRAZIONE.ANNO(C$11,C292,C$14))*(1-C$7)))),IF(A292="C",C$4*C$13/100,IF(A292="T",-(C$13-C$5)*C$4/100*C$7,0))))</f>
        <v>0</v>
      </c>
      <c r="F292" s="15"/>
      <c r="G292" s="15"/>
      <c r="H292" s="15"/>
      <c r="I292" s="13" t="str">
        <f>IF(A292&lt;&gt;"",C292-$C$20," ")</f>
        <v> </v>
      </c>
      <c r="J292" s="31">
        <f>IF(A292&lt;&gt;"",E292/(1+$M$39)^(I292/365),"")</f>
      </c>
    </row>
    <row r="293" spans="1:10" s="13" customFormat="1" ht="11.25">
      <c r="A293" s="12">
        <f>IF(A292="I",IF(C293&lt;C$12,"I","R"),IF(A292="R","C",IF(A292="C","T",IF(A292="T","",""))))</f>
      </c>
      <c r="B293" s="13">
        <f t="shared" si="4"/>
      </c>
      <c r="C293" s="14">
        <f>IF(C292&gt;C$12,C292,IF(A292="T",C292+1,IF((DATE(YEAR(C292),MONTH(C292)+C$10,DAY(C292)))&lt;C$12,(DATE(YEAR(C292),MONTH(C292)+C$10,DAY(C292))),C$12)))</f>
        <v>42371</v>
      </c>
      <c r="D293" s="14"/>
      <c r="E293" s="15">
        <f>IF(A293="I",C$4*C$6*(_XLL.FRAZIONE.ANNO(C292,C293,C$14))*(1-C$7),IF(A293="R",IF(A292="I",C$4*C$6*(_XLL.FRAZIONE.ANNO(C292,C$12,C$14))*(1-C$7),IF(A293="R",IF(A292="Q",C$4*C$6*(_XLL.FRAZIONE.ANNO(C$11,C293,C$14))*(1-C$7)))),IF(A293="C",C$4*C$13/100,IF(A293="T",-(C$13-C$5)*C$4/100*C$7,0))))</f>
        <v>0</v>
      </c>
      <c r="F293" s="15"/>
      <c r="G293" s="15"/>
      <c r="H293" s="15"/>
      <c r="I293" s="13" t="str">
        <f>IF(A293&lt;&gt;"",C293-$C$20," ")</f>
        <v> </v>
      </c>
      <c r="J293" s="31">
        <f>IF(A293&lt;&gt;"",E293/(1+$M$39)^(I293/365),"")</f>
      </c>
    </row>
    <row r="294" spans="1:10" s="13" customFormat="1" ht="11.25">
      <c r="A294" s="12">
        <f>IF(A293="I",IF(C294&lt;C$12,"I","R"),IF(A293="R","C",IF(A293="C","T",IF(A293="T","",""))))</f>
      </c>
      <c r="B294" s="13">
        <f t="shared" si="4"/>
      </c>
      <c r="C294" s="14">
        <f>IF(C293&gt;C$12,C293,IF(A293="T",C293+1,IF((DATE(YEAR(C293),MONTH(C293)+C$10,DAY(C293)))&lt;C$12,(DATE(YEAR(C293),MONTH(C293)+C$10,DAY(C293))),C$12)))</f>
        <v>42371</v>
      </c>
      <c r="D294" s="14"/>
      <c r="E294" s="15">
        <f>IF(A294="I",C$4*C$6*(_XLL.FRAZIONE.ANNO(C293,C294,C$14))*(1-C$7),IF(A294="R",IF(A293="I",C$4*C$6*(_XLL.FRAZIONE.ANNO(C293,C$12,C$14))*(1-C$7),IF(A294="R",IF(A293="Q",C$4*C$6*(_XLL.FRAZIONE.ANNO(C$11,C294,C$14))*(1-C$7)))),IF(A294="C",C$4*C$13/100,IF(A294="T",-(C$13-C$5)*C$4/100*C$7,0))))</f>
        <v>0</v>
      </c>
      <c r="F294" s="15"/>
      <c r="G294" s="15"/>
      <c r="H294" s="15"/>
      <c r="I294" s="13" t="str">
        <f>IF(A294&lt;&gt;"",C294-$C$20," ")</f>
        <v> </v>
      </c>
      <c r="J294" s="31">
        <f>IF(A294&lt;&gt;"",E294/(1+$M$39)^(I294/365),"")</f>
      </c>
    </row>
    <row r="295" spans="1:10" s="13" customFormat="1" ht="11.25">
      <c r="A295" s="12">
        <f>IF(A294="I",IF(C295&lt;C$12,"I","R"),IF(A294="R","C",IF(A294="C","T",IF(A294="T","",""))))</f>
      </c>
      <c r="B295" s="13">
        <f t="shared" si="4"/>
      </c>
      <c r="C295" s="14">
        <f>IF(C294&gt;C$12,C294,IF(A294="T",C294+1,IF((DATE(YEAR(C294),MONTH(C294)+C$10,DAY(C294)))&lt;C$12,(DATE(YEAR(C294),MONTH(C294)+C$10,DAY(C294))),C$12)))</f>
        <v>42371</v>
      </c>
      <c r="D295" s="14"/>
      <c r="E295" s="15">
        <f>IF(A295="I",C$4*C$6*(_XLL.FRAZIONE.ANNO(C294,C295,C$14))*(1-C$7),IF(A295="R",IF(A294="I",C$4*C$6*(_XLL.FRAZIONE.ANNO(C294,C$12,C$14))*(1-C$7),IF(A295="R",IF(A294="Q",C$4*C$6*(_XLL.FRAZIONE.ANNO(C$11,C295,C$14))*(1-C$7)))),IF(A295="C",C$4*C$13/100,IF(A295="T",-(C$13-C$5)*C$4/100*C$7,0))))</f>
        <v>0</v>
      </c>
      <c r="F295" s="15"/>
      <c r="G295" s="15"/>
      <c r="H295" s="15"/>
      <c r="I295" s="13" t="str">
        <f>IF(A295&lt;&gt;"",C295-$C$20," ")</f>
        <v> </v>
      </c>
      <c r="J295" s="31">
        <f>IF(A295&lt;&gt;"",E295/(1+$M$39)^(I295/365),"")</f>
      </c>
    </row>
    <row r="296" spans="1:10" s="13" customFormat="1" ht="11.25">
      <c r="A296" s="12">
        <f>IF(A295="I",IF(C296&lt;C$12,"I","R"),IF(A295="R","C",IF(A295="C","T",IF(A295="T","",""))))</f>
      </c>
      <c r="B296" s="13">
        <f t="shared" si="4"/>
      </c>
      <c r="C296" s="14">
        <f>IF(C295&gt;C$12,C295,IF(A295="T",C295+1,IF((DATE(YEAR(C295),MONTH(C295)+C$10,DAY(C295)))&lt;C$12,(DATE(YEAR(C295),MONTH(C295)+C$10,DAY(C295))),C$12)))</f>
        <v>42371</v>
      </c>
      <c r="D296" s="14"/>
      <c r="E296" s="15">
        <f>IF(A296="I",C$4*C$6*(_XLL.FRAZIONE.ANNO(C295,C296,C$14))*(1-C$7),IF(A296="R",IF(A295="I",C$4*C$6*(_XLL.FRAZIONE.ANNO(C295,C$12,C$14))*(1-C$7),IF(A296="R",IF(A295="Q",C$4*C$6*(_XLL.FRAZIONE.ANNO(C$11,C296,C$14))*(1-C$7)))),IF(A296="C",C$4*C$13/100,IF(A296="T",-(C$13-C$5)*C$4/100*C$7,0))))</f>
        <v>0</v>
      </c>
      <c r="F296" s="15"/>
      <c r="G296" s="15"/>
      <c r="H296" s="15"/>
      <c r="I296" s="13" t="str">
        <f>IF(A296&lt;&gt;"",C296-$C$20," ")</f>
        <v> </v>
      </c>
      <c r="J296" s="31">
        <f>IF(A296&lt;&gt;"",E296/(1+$M$39)^(I296/365),"")</f>
      </c>
    </row>
    <row r="297" spans="1:10" s="13" customFormat="1" ht="11.25">
      <c r="A297" s="12">
        <f>IF(A296="I",IF(C297&lt;C$12,"I","R"),IF(A296="R","C",IF(A296="C","T",IF(A296="T","",""))))</f>
      </c>
      <c r="B297" s="13">
        <f t="shared" si="4"/>
      </c>
      <c r="C297" s="14">
        <f>IF(C296&gt;C$12,C296,IF(A296="T",C296+1,IF((DATE(YEAR(C296),MONTH(C296)+C$10,DAY(C296)))&lt;C$12,(DATE(YEAR(C296),MONTH(C296)+C$10,DAY(C296))),C$12)))</f>
        <v>42371</v>
      </c>
      <c r="D297" s="14"/>
      <c r="E297" s="15">
        <f>IF(A297="I",C$4*C$6*(_XLL.FRAZIONE.ANNO(C296,C297,C$14))*(1-C$7),IF(A297="R",IF(A296="I",C$4*C$6*(_XLL.FRAZIONE.ANNO(C296,C$12,C$14))*(1-C$7),IF(A297="R",IF(A296="Q",C$4*C$6*(_XLL.FRAZIONE.ANNO(C$11,C297,C$14))*(1-C$7)))),IF(A297="C",C$4*C$13/100,IF(A297="T",-(C$13-C$5)*C$4/100*C$7,0))))</f>
        <v>0</v>
      </c>
      <c r="F297" s="15"/>
      <c r="G297" s="15"/>
      <c r="H297" s="15"/>
      <c r="I297" s="13" t="str">
        <f>IF(A297&lt;&gt;"",C297-$C$20," ")</f>
        <v> </v>
      </c>
      <c r="J297" s="31">
        <f>IF(A297&lt;&gt;"",E297/(1+$M$39)^(I297/365),"")</f>
      </c>
    </row>
    <row r="298" spans="1:10" s="13" customFormat="1" ht="11.25">
      <c r="A298" s="12">
        <f>IF(A297="I",IF(C298&lt;C$12,"I","R"),IF(A297="R","C",IF(A297="C","T",IF(A297="T","",""))))</f>
      </c>
      <c r="B298" s="13">
        <f t="shared" si="4"/>
      </c>
      <c r="C298" s="14">
        <f>IF(C297&gt;C$12,C297,IF(A297="T",C297+1,IF((DATE(YEAR(C297),MONTH(C297)+C$10,DAY(C297)))&lt;C$12,(DATE(YEAR(C297),MONTH(C297)+C$10,DAY(C297))),C$12)))</f>
        <v>42371</v>
      </c>
      <c r="D298" s="14"/>
      <c r="E298" s="15">
        <f>IF(A298="I",C$4*C$6*(_XLL.FRAZIONE.ANNO(C297,C298,C$14))*(1-C$7),IF(A298="R",IF(A297="I",C$4*C$6*(_XLL.FRAZIONE.ANNO(C297,C$12,C$14))*(1-C$7),IF(A298="R",IF(A297="Q",C$4*C$6*(_XLL.FRAZIONE.ANNO(C$11,C298,C$14))*(1-C$7)))),IF(A298="C",C$4*C$13/100,IF(A298="T",-(C$13-C$5)*C$4/100*C$7,0))))</f>
        <v>0</v>
      </c>
      <c r="F298" s="15"/>
      <c r="G298" s="15"/>
      <c r="H298" s="15"/>
      <c r="I298" s="13" t="str">
        <f>IF(A298&lt;&gt;"",C298-$C$20," ")</f>
        <v> </v>
      </c>
      <c r="J298" s="31">
        <f>IF(A298&lt;&gt;"",E298/(1+$M$39)^(I298/365),"")</f>
      </c>
    </row>
    <row r="299" spans="1:10" s="13" customFormat="1" ht="11.25">
      <c r="A299" s="12">
        <f>IF(A298="I",IF(C299&lt;C$12,"I","R"),IF(A298="R","C",IF(A298="C","T",IF(A298="T","",""))))</f>
      </c>
      <c r="B299" s="13">
        <f t="shared" si="4"/>
      </c>
      <c r="C299" s="14">
        <f>IF(C298&gt;C$12,C298,IF(A298="T",C298+1,IF((DATE(YEAR(C298),MONTH(C298)+C$10,DAY(C298)))&lt;C$12,(DATE(YEAR(C298),MONTH(C298)+C$10,DAY(C298))),C$12)))</f>
        <v>42371</v>
      </c>
      <c r="D299" s="14"/>
      <c r="E299" s="15">
        <f>IF(A299="I",C$4*C$6*(_XLL.FRAZIONE.ANNO(C298,C299,C$14))*(1-C$7),IF(A299="R",IF(A298="I",C$4*C$6*(_XLL.FRAZIONE.ANNO(C298,C$12,C$14))*(1-C$7),IF(A299="R",IF(A298="Q",C$4*C$6*(_XLL.FRAZIONE.ANNO(C$11,C299,C$14))*(1-C$7)))),IF(A299="C",C$4*C$13/100,IF(A299="T",-(C$13-C$5)*C$4/100*C$7,0))))</f>
        <v>0</v>
      </c>
      <c r="F299" s="15"/>
      <c r="G299" s="15"/>
      <c r="H299" s="15"/>
      <c r="I299" s="13" t="str">
        <f>IF(A299&lt;&gt;"",C299-$C$20," ")</f>
        <v> </v>
      </c>
      <c r="J299" s="31">
        <f>IF(A299&lt;&gt;"",E299/(1+$M$39)^(I299/365),"")</f>
      </c>
    </row>
    <row r="300" spans="1:10" s="13" customFormat="1" ht="11.25">
      <c r="A300" s="12">
        <f>IF(A299="I",IF(C300&lt;C$12,"I","R"),IF(A299="R","C",IF(A299="C","T",IF(A299="T","",""))))</f>
      </c>
      <c r="B300" s="13">
        <f t="shared" si="4"/>
      </c>
      <c r="C300" s="14">
        <f>IF(C299&gt;C$12,C299,IF(A299="T",C299+1,IF((DATE(YEAR(C299),MONTH(C299)+C$10,DAY(C299)))&lt;C$12,(DATE(YEAR(C299),MONTH(C299)+C$10,DAY(C299))),C$12)))</f>
        <v>42371</v>
      </c>
      <c r="D300" s="14"/>
      <c r="E300" s="15">
        <f>IF(A300="I",C$4*C$6*(_XLL.FRAZIONE.ANNO(C299,C300,C$14))*(1-C$7),IF(A300="R",IF(A299="I",C$4*C$6*(_XLL.FRAZIONE.ANNO(C299,C$12,C$14))*(1-C$7),IF(A300="R",IF(A299="Q",C$4*C$6*(_XLL.FRAZIONE.ANNO(C$11,C300,C$14))*(1-C$7)))),IF(A300="C",C$4*C$13/100,IF(A300="T",-(C$13-C$5)*C$4/100*C$7,0))))</f>
        <v>0</v>
      </c>
      <c r="F300" s="15"/>
      <c r="G300" s="15"/>
      <c r="H300" s="15"/>
      <c r="I300" s="13" t="str">
        <f>IF(A300&lt;&gt;"",C300-$C$20," ")</f>
        <v> </v>
      </c>
      <c r="J300" s="31">
        <f>IF(A300&lt;&gt;"",E300/(1+$M$39)^(I300/365),"")</f>
      </c>
    </row>
    <row r="301" spans="1:10" s="13" customFormat="1" ht="11.25">
      <c r="A301" s="12">
        <f>IF(A300="I",IF(C301&lt;C$12,"I","R"),IF(A300="R","C",IF(A300="C","T",IF(A300="T","",""))))</f>
      </c>
      <c r="B301" s="13">
        <f t="shared" si="4"/>
      </c>
      <c r="C301" s="14">
        <f>IF(C300&gt;C$12,C300,IF(A300="T",C300+1,IF((DATE(YEAR(C300),MONTH(C300)+C$10,DAY(C300)))&lt;C$12,(DATE(YEAR(C300),MONTH(C300)+C$10,DAY(C300))),C$12)))</f>
        <v>42371</v>
      </c>
      <c r="D301" s="14"/>
      <c r="E301" s="15">
        <f>IF(A301="I",C$4*C$6*(_XLL.FRAZIONE.ANNO(C300,C301,C$14))*(1-C$7),IF(A301="R",IF(A300="I",C$4*C$6*(_XLL.FRAZIONE.ANNO(C300,C$12,C$14))*(1-C$7),IF(A301="R",IF(A300="Q",C$4*C$6*(_XLL.FRAZIONE.ANNO(C$11,C301,C$14))*(1-C$7)))),IF(A301="C",C$4*C$13/100,IF(A301="T",-(C$13-C$5)*C$4/100*C$7,0))))</f>
        <v>0</v>
      </c>
      <c r="F301" s="15"/>
      <c r="G301" s="15"/>
      <c r="H301" s="15"/>
      <c r="I301" s="13" t="str">
        <f>IF(A301&lt;&gt;"",C301-$C$20," ")</f>
        <v> </v>
      </c>
      <c r="J301" s="31">
        <f>IF(A301&lt;&gt;"",E301/(1+$M$39)^(I301/365),"")</f>
      </c>
    </row>
    <row r="302" spans="1:10" s="13" customFormat="1" ht="11.25">
      <c r="A302" s="12">
        <f>IF(A301="I",IF(C302&lt;C$12,"I","R"),IF(A301="R","C",IF(A301="C","T",IF(A301="T","",""))))</f>
      </c>
      <c r="B302" s="13">
        <f t="shared" si="4"/>
      </c>
      <c r="C302" s="14">
        <f>IF(C301&gt;C$12,C301,IF(A301="T",C301+1,IF((DATE(YEAR(C301),MONTH(C301)+C$10,DAY(C301)))&lt;C$12,(DATE(YEAR(C301),MONTH(C301)+C$10,DAY(C301))),C$12)))</f>
        <v>42371</v>
      </c>
      <c r="D302" s="14"/>
      <c r="E302" s="15">
        <f>IF(A302="I",C$4*C$6*(_XLL.FRAZIONE.ANNO(C301,C302,C$14))*(1-C$7),IF(A302="R",IF(A301="I",C$4*C$6*(_XLL.FRAZIONE.ANNO(C301,C$12,C$14))*(1-C$7),IF(A302="R",IF(A301="Q",C$4*C$6*(_XLL.FRAZIONE.ANNO(C$11,C302,C$14))*(1-C$7)))),IF(A302="C",C$4*C$13/100,IF(A302="T",-(C$13-C$5)*C$4/100*C$7,0))))</f>
        <v>0</v>
      </c>
      <c r="F302" s="15"/>
      <c r="G302" s="15"/>
      <c r="H302" s="15"/>
      <c r="I302" s="13" t="str">
        <f>IF(A302&lt;&gt;"",C302-$C$20," ")</f>
        <v> </v>
      </c>
      <c r="J302" s="31">
        <f>IF(A302&lt;&gt;"",E302/(1+$M$39)^(I302/365),"")</f>
      </c>
    </row>
    <row r="303" spans="1:10" s="13" customFormat="1" ht="11.25">
      <c r="A303" s="12">
        <f>IF(A302="I",IF(C303&lt;C$12,"I","R"),IF(A302="R","C",IF(A302="C","T",IF(A302="T","",""))))</f>
      </c>
      <c r="B303" s="13">
        <f t="shared" si="4"/>
      </c>
      <c r="C303" s="14">
        <f>IF(C302&gt;C$12,C302,IF(A302="T",C302+1,IF((DATE(YEAR(C302),MONTH(C302)+C$10,DAY(C302)))&lt;C$12,(DATE(YEAR(C302),MONTH(C302)+C$10,DAY(C302))),C$12)))</f>
        <v>42371</v>
      </c>
      <c r="D303" s="14"/>
      <c r="E303" s="15">
        <f>IF(A303="I",C$4*C$6*(_XLL.FRAZIONE.ANNO(C302,C303,C$14))*(1-C$7),IF(A303="R",IF(A302="I",C$4*C$6*(_XLL.FRAZIONE.ANNO(C302,C$12,C$14))*(1-C$7),IF(A303="R",IF(A302="Q",C$4*C$6*(_XLL.FRAZIONE.ANNO(C$11,C303,C$14))*(1-C$7)))),IF(A303="C",C$4*C$13/100,IF(A303="T",-(C$13-C$5)*C$4/100*C$7,0))))</f>
        <v>0</v>
      </c>
      <c r="F303" s="15"/>
      <c r="G303" s="15"/>
      <c r="H303" s="15"/>
      <c r="I303" s="13" t="str">
        <f>IF(A303&lt;&gt;"",C303-$C$20," ")</f>
        <v> </v>
      </c>
      <c r="J303" s="31">
        <f>IF(A303&lt;&gt;"",E303/(1+$M$39)^(I303/365),"")</f>
      </c>
    </row>
    <row r="304" spans="1:10" s="13" customFormat="1" ht="11.25">
      <c r="A304" s="12">
        <f>IF(A303="I",IF(C304&lt;C$12,"I","R"),IF(A303="R","C",IF(A303="C","T",IF(A303="T","",""))))</f>
      </c>
      <c r="B304" s="13">
        <f t="shared" si="4"/>
      </c>
      <c r="C304" s="14">
        <f>IF(C303&gt;C$12,C303,IF(A303="T",C303+1,IF((DATE(YEAR(C303),MONTH(C303)+C$10,DAY(C303)))&lt;C$12,(DATE(YEAR(C303),MONTH(C303)+C$10,DAY(C303))),C$12)))</f>
        <v>42371</v>
      </c>
      <c r="D304" s="14"/>
      <c r="E304" s="15">
        <f>IF(A304="I",C$4*C$6*(_XLL.FRAZIONE.ANNO(C303,C304,C$14))*(1-C$7),IF(A304="R",IF(A303="I",C$4*C$6*(_XLL.FRAZIONE.ANNO(C303,C$12,C$14))*(1-C$7),IF(A304="R",IF(A303="Q",C$4*C$6*(_XLL.FRAZIONE.ANNO(C$11,C304,C$14))*(1-C$7)))),IF(A304="C",C$4*C$13/100,IF(A304="T",-(C$13-C$5)*C$4/100*C$7,0))))</f>
        <v>0</v>
      </c>
      <c r="F304" s="15"/>
      <c r="G304" s="15"/>
      <c r="H304" s="15"/>
      <c r="I304" s="13" t="str">
        <f>IF(A304&lt;&gt;"",C304-$C$20," ")</f>
        <v> </v>
      </c>
      <c r="J304" s="31">
        <f>IF(A304&lt;&gt;"",E304/(1+$M$39)^(I304/365),"")</f>
      </c>
    </row>
    <row r="305" spans="1:10" s="13" customFormat="1" ht="11.25">
      <c r="A305" s="12">
        <f>IF(A304="I",IF(C305&lt;C$12,"I","R"),IF(A304="R","C",IF(A304="C","T",IF(A304="T","",""))))</f>
      </c>
      <c r="B305" s="13">
        <f t="shared" si="4"/>
      </c>
      <c r="C305" s="14">
        <f>IF(C304&gt;C$12,C304,IF(A304="T",C304+1,IF((DATE(YEAR(C304),MONTH(C304)+C$10,DAY(C304)))&lt;C$12,(DATE(YEAR(C304),MONTH(C304)+C$10,DAY(C304))),C$12)))</f>
        <v>42371</v>
      </c>
      <c r="D305" s="14"/>
      <c r="E305" s="15">
        <f>IF(A305="I",C$4*C$6*(_XLL.FRAZIONE.ANNO(C304,C305,C$14))*(1-C$7),IF(A305="R",IF(A304="I",C$4*C$6*(_XLL.FRAZIONE.ANNO(C304,C$12,C$14))*(1-C$7),IF(A305="R",IF(A304="Q",C$4*C$6*(_XLL.FRAZIONE.ANNO(C$11,C305,C$14))*(1-C$7)))),IF(A305="C",C$4*C$13/100,IF(A305="T",-(C$13-C$5)*C$4/100*C$7,0))))</f>
        <v>0</v>
      </c>
      <c r="F305" s="15"/>
      <c r="G305" s="15"/>
      <c r="H305" s="15"/>
      <c r="I305" s="13" t="str">
        <f>IF(A305&lt;&gt;"",C305-$C$20," ")</f>
        <v> </v>
      </c>
      <c r="J305" s="31">
        <f>IF(A305&lt;&gt;"",E305/(1+$M$39)^(I305/365),"")</f>
      </c>
    </row>
    <row r="306" spans="1:10" s="13" customFormat="1" ht="11.25">
      <c r="A306" s="12">
        <f>IF(A305="I",IF(C306&lt;C$12,"I","R"),IF(A305="R","C",IF(A305="C","T",IF(A305="T","",""))))</f>
      </c>
      <c r="B306" s="13">
        <f t="shared" si="4"/>
      </c>
      <c r="C306" s="14">
        <f>IF(C305&gt;C$12,C305,IF(A305="T",C305+1,IF((DATE(YEAR(C305),MONTH(C305)+C$10,DAY(C305)))&lt;C$12,(DATE(YEAR(C305),MONTH(C305)+C$10,DAY(C305))),C$12)))</f>
        <v>42371</v>
      </c>
      <c r="D306" s="14"/>
      <c r="E306" s="15">
        <f>IF(A306="I",C$4*C$6*(_XLL.FRAZIONE.ANNO(C305,C306,C$14))*(1-C$7),IF(A306="R",IF(A305="I",C$4*C$6*(_XLL.FRAZIONE.ANNO(C305,C$12,C$14))*(1-C$7),IF(A306="R",IF(A305="Q",C$4*C$6*(_XLL.FRAZIONE.ANNO(C$11,C306,C$14))*(1-C$7)))),IF(A306="C",C$4*C$13/100,IF(A306="T",-(C$13-C$5)*C$4/100*C$7,0))))</f>
        <v>0</v>
      </c>
      <c r="F306" s="15"/>
      <c r="G306" s="15"/>
      <c r="H306" s="15"/>
      <c r="I306" s="13" t="str">
        <f>IF(A306&lt;&gt;"",C306-$C$20," ")</f>
        <v> </v>
      </c>
      <c r="J306" s="31">
        <f>IF(A306&lt;&gt;"",E306/(1+$M$39)^(I306/365),"")</f>
      </c>
    </row>
    <row r="307" spans="1:10" s="13" customFormat="1" ht="11.25">
      <c r="A307" s="12">
        <f>IF(A306="I",IF(C307&lt;C$12,"I","R"),IF(A306="R","C",IF(A306="C","T",IF(A306="T","",""))))</f>
      </c>
      <c r="B307" s="13">
        <f t="shared" si="4"/>
      </c>
      <c r="C307" s="14">
        <f>IF(C306&gt;C$12,C306,IF(A306="T",C306+1,IF((DATE(YEAR(C306),MONTH(C306)+C$10,DAY(C306)))&lt;C$12,(DATE(YEAR(C306),MONTH(C306)+C$10,DAY(C306))),C$12)))</f>
        <v>42371</v>
      </c>
      <c r="D307" s="14"/>
      <c r="E307" s="15">
        <f>IF(A307="I",C$4*C$6*(_XLL.FRAZIONE.ANNO(C306,C307,C$14))*(1-C$7),IF(A307="R",IF(A306="I",C$4*C$6*(_XLL.FRAZIONE.ANNO(C306,C$12,C$14))*(1-C$7),IF(A307="R",IF(A306="Q",C$4*C$6*(_XLL.FRAZIONE.ANNO(C$11,C307,C$14))*(1-C$7)))),IF(A307="C",C$4*C$13/100,IF(A307="T",-(C$13-C$5)*C$4/100*C$7,0))))</f>
        <v>0</v>
      </c>
      <c r="F307" s="15"/>
      <c r="G307" s="15"/>
      <c r="H307" s="15"/>
      <c r="I307" s="13" t="str">
        <f>IF(A307&lt;&gt;"",C307-$C$20," ")</f>
        <v> </v>
      </c>
      <c r="J307" s="31">
        <f>IF(A307&lt;&gt;"",E307/(1+$M$39)^(I307/365),"")</f>
      </c>
    </row>
    <row r="308" spans="1:10" s="13" customFormat="1" ht="11.25">
      <c r="A308" s="12">
        <f>IF(A307="I",IF(C308&lt;C$12,"I","R"),IF(A307="R","C",IF(A307="C","T",IF(A307="T","",""))))</f>
      </c>
      <c r="B308" s="13">
        <f t="shared" si="4"/>
      </c>
      <c r="C308" s="14">
        <f>IF(C307&gt;C$12,C307,IF(A307="T",C307+1,IF((DATE(YEAR(C307),MONTH(C307)+C$10,DAY(C307)))&lt;C$12,(DATE(YEAR(C307),MONTH(C307)+C$10,DAY(C307))),C$12)))</f>
        <v>42371</v>
      </c>
      <c r="D308" s="14"/>
      <c r="E308" s="15">
        <f>IF(A308="I",C$4*C$6*(_XLL.FRAZIONE.ANNO(C307,C308,C$14))*(1-C$7),IF(A308="R",IF(A307="I",C$4*C$6*(_XLL.FRAZIONE.ANNO(C307,C$12,C$14))*(1-C$7),IF(A308="R",IF(A307="Q",C$4*C$6*(_XLL.FRAZIONE.ANNO(C$11,C308,C$14))*(1-C$7)))),IF(A308="C",C$4*C$13/100,IF(A308="T",-(C$13-C$5)*C$4/100*C$7,0))))</f>
        <v>0</v>
      </c>
      <c r="F308" s="15"/>
      <c r="G308" s="15"/>
      <c r="H308" s="15"/>
      <c r="I308" s="13" t="str">
        <f>IF(A308&lt;&gt;"",C308-$C$20," ")</f>
        <v> </v>
      </c>
      <c r="J308" s="31">
        <f>IF(A308&lt;&gt;"",E308/(1+$M$39)^(I308/365),"")</f>
      </c>
    </row>
    <row r="309" spans="1:10" s="13" customFormat="1" ht="11.25">
      <c r="A309" s="12">
        <f>IF(A308="I",IF(C309&lt;C$12,"I","R"),IF(A308="R","C",IF(A308="C","T",IF(A308="T","",""))))</f>
      </c>
      <c r="B309" s="13">
        <f t="shared" si="4"/>
      </c>
      <c r="C309" s="14">
        <f>IF(C308&gt;C$12,C308,IF(A308="T",C308+1,IF((DATE(YEAR(C308),MONTH(C308)+C$10,DAY(C308)))&lt;C$12,(DATE(YEAR(C308),MONTH(C308)+C$10,DAY(C308))),C$12)))</f>
        <v>42371</v>
      </c>
      <c r="D309" s="14"/>
      <c r="E309" s="15">
        <f>IF(A309="I",C$4*C$6*(_XLL.FRAZIONE.ANNO(C308,C309,C$14))*(1-C$7),IF(A309="R",IF(A308="I",C$4*C$6*(_XLL.FRAZIONE.ANNO(C308,C$12,C$14))*(1-C$7),IF(A309="R",IF(A308="Q",C$4*C$6*(_XLL.FRAZIONE.ANNO(C$11,C309,C$14))*(1-C$7)))),IF(A309="C",C$4*C$13/100,IF(A309="T",-(C$13-C$5)*C$4/100*C$7,0))))</f>
        <v>0</v>
      </c>
      <c r="F309" s="15"/>
      <c r="G309" s="15"/>
      <c r="H309" s="15"/>
      <c r="I309" s="13" t="str">
        <f>IF(A309&lt;&gt;"",C309-$C$20," ")</f>
        <v> </v>
      </c>
      <c r="J309" s="31">
        <f>IF(A309&lt;&gt;"",E309/(1+$M$39)^(I309/365),"")</f>
      </c>
    </row>
    <row r="310" spans="1:10" s="13" customFormat="1" ht="11.25">
      <c r="A310" s="12">
        <f>IF(A309="I",IF(C310&lt;C$12,"I","R"),IF(A309="R","C",IF(A309="C","T",IF(A309="T","",""))))</f>
      </c>
      <c r="B310" s="13">
        <f t="shared" si="4"/>
      </c>
      <c r="C310" s="14">
        <f>IF(C309&gt;C$12,C309,IF(A309="T",C309+1,IF((DATE(YEAR(C309),MONTH(C309)+C$10,DAY(C309)))&lt;C$12,(DATE(YEAR(C309),MONTH(C309)+C$10,DAY(C309))),C$12)))</f>
        <v>42371</v>
      </c>
      <c r="D310" s="14"/>
      <c r="E310" s="15">
        <f>IF(A310="I",C$4*C$6*(_XLL.FRAZIONE.ANNO(C309,C310,C$14))*(1-C$7),IF(A310="R",IF(A309="I",C$4*C$6*(_XLL.FRAZIONE.ANNO(C309,C$12,C$14))*(1-C$7),IF(A310="R",IF(A309="Q",C$4*C$6*(_XLL.FRAZIONE.ANNO(C$11,C310,C$14))*(1-C$7)))),IF(A310="C",C$4*C$13/100,IF(A310="T",-(C$13-C$5)*C$4/100*C$7,0))))</f>
        <v>0</v>
      </c>
      <c r="F310" s="15"/>
      <c r="G310" s="15"/>
      <c r="H310" s="15"/>
      <c r="I310" s="13" t="str">
        <f>IF(A310&lt;&gt;"",C310-$C$20," ")</f>
        <v> </v>
      </c>
      <c r="J310" s="31">
        <f>IF(A310&lt;&gt;"",E310/(1+$M$39)^(I310/365),"")</f>
      </c>
    </row>
    <row r="311" spans="1:10" s="13" customFormat="1" ht="11.25">
      <c r="A311" s="12">
        <f>IF(A310="I",IF(C311&lt;C$12,"I","R"),IF(A310="R","C",IF(A310="C","T",IF(A310="T","",""))))</f>
      </c>
      <c r="B311" s="13">
        <f t="shared" si="4"/>
      </c>
      <c r="C311" s="14">
        <f>IF(C310&gt;C$12,C310,IF(A310="T",C310+1,IF((DATE(YEAR(C310),MONTH(C310)+C$10,DAY(C310)))&lt;C$12,(DATE(YEAR(C310),MONTH(C310)+C$10,DAY(C310))),C$12)))</f>
        <v>42371</v>
      </c>
      <c r="D311" s="14"/>
      <c r="E311" s="15">
        <f>IF(A311="I",C$4*C$6*(_XLL.FRAZIONE.ANNO(C310,C311,C$14))*(1-C$7),IF(A311="R",IF(A310="I",C$4*C$6*(_XLL.FRAZIONE.ANNO(C310,C$12,C$14))*(1-C$7),IF(A311="R",IF(A310="Q",C$4*C$6*(_XLL.FRAZIONE.ANNO(C$11,C311,C$14))*(1-C$7)))),IF(A311="C",C$4*C$13/100,IF(A311="T",-(C$13-C$5)*C$4/100*C$7,0))))</f>
        <v>0</v>
      </c>
      <c r="F311" s="15"/>
      <c r="G311" s="15"/>
      <c r="H311" s="15"/>
      <c r="I311" s="13" t="str">
        <f>IF(A311&lt;&gt;"",C311-$C$20," ")</f>
        <v> </v>
      </c>
      <c r="J311" s="31">
        <f>IF(A311&lt;&gt;"",E311/(1+$M$39)^(I311/365),"")</f>
      </c>
    </row>
    <row r="312" spans="1:10" s="13" customFormat="1" ht="11.25">
      <c r="A312" s="12">
        <f>IF(A311="I",IF(C312&lt;C$12,"I","R"),IF(A311="R","C",IF(A311="C","T",IF(A311="T","",""))))</f>
      </c>
      <c r="B312" s="13">
        <f t="shared" si="4"/>
      </c>
      <c r="C312" s="14">
        <f>IF(C311&gt;C$12,C311,IF(A311="T",C311+1,IF((DATE(YEAR(C311),MONTH(C311)+C$10,DAY(C311)))&lt;C$12,(DATE(YEAR(C311),MONTH(C311)+C$10,DAY(C311))),C$12)))</f>
        <v>42371</v>
      </c>
      <c r="D312" s="14"/>
      <c r="E312" s="15">
        <f>IF(A312="I",C$4*C$6*(_XLL.FRAZIONE.ANNO(C311,C312,C$14))*(1-C$7),IF(A312="R",IF(A311="I",C$4*C$6*(_XLL.FRAZIONE.ANNO(C311,C$12,C$14))*(1-C$7),IF(A312="R",IF(A311="Q",C$4*C$6*(_XLL.FRAZIONE.ANNO(C$11,C312,C$14))*(1-C$7)))),IF(A312="C",C$4*C$13/100,IF(A312="T",-(C$13-C$5)*C$4/100*C$7,0))))</f>
        <v>0</v>
      </c>
      <c r="F312" s="15"/>
      <c r="G312" s="15"/>
      <c r="H312" s="15"/>
      <c r="I312" s="13" t="str">
        <f>IF(A312&lt;&gt;"",C312-$C$20," ")</f>
        <v> </v>
      </c>
      <c r="J312" s="31">
        <f>IF(A312&lt;&gt;"",E312/(1+$M$39)^(I312/365),"")</f>
      </c>
    </row>
    <row r="313" spans="1:10" s="13" customFormat="1" ht="11.25">
      <c r="A313" s="12">
        <f>IF(A312="I",IF(C313&lt;C$12,"I","R"),IF(A312="R","C",IF(A312="C","T",IF(A312="T","",""))))</f>
      </c>
      <c r="B313" s="13">
        <f t="shared" si="4"/>
      </c>
      <c r="C313" s="14">
        <f>IF(C312&gt;C$12,C312,IF(A312="T",C312+1,IF((DATE(YEAR(C312),MONTH(C312)+C$10,DAY(C312)))&lt;C$12,(DATE(YEAR(C312),MONTH(C312)+C$10,DAY(C312))),C$12)))</f>
        <v>42371</v>
      </c>
      <c r="D313" s="14"/>
      <c r="E313" s="15">
        <f>IF(A313="I",C$4*C$6*(_XLL.FRAZIONE.ANNO(C312,C313,C$14))*(1-C$7),IF(A313="R",IF(A312="I",C$4*C$6*(_XLL.FRAZIONE.ANNO(C312,C$12,C$14))*(1-C$7),IF(A313="R",IF(A312="Q",C$4*C$6*(_XLL.FRAZIONE.ANNO(C$11,C313,C$14))*(1-C$7)))),IF(A313="C",C$4*C$13/100,IF(A313="T",-(C$13-C$5)*C$4/100*C$7,0))))</f>
        <v>0</v>
      </c>
      <c r="F313" s="15"/>
      <c r="G313" s="15"/>
      <c r="H313" s="15"/>
      <c r="I313" s="13" t="str">
        <f>IF(A313&lt;&gt;"",C313-$C$20," ")</f>
        <v> </v>
      </c>
      <c r="J313" s="31">
        <f>IF(A313&lt;&gt;"",E313/(1+$M$39)^(I313/365),"")</f>
      </c>
    </row>
    <row r="314" spans="1:10" s="13" customFormat="1" ht="11.25">
      <c r="A314" s="12">
        <f>IF(A313="I",IF(C314&lt;C$12,"I","R"),IF(A313="R","C",IF(A313="C","T",IF(A313="T","",""))))</f>
      </c>
      <c r="B314" s="13">
        <f t="shared" si="4"/>
      </c>
      <c r="C314" s="14">
        <f>IF(C313&gt;C$12,C313,IF(A313="T",C313+1,IF((DATE(YEAR(C313),MONTH(C313)+C$10,DAY(C313)))&lt;C$12,(DATE(YEAR(C313),MONTH(C313)+C$10,DAY(C313))),C$12)))</f>
        <v>42371</v>
      </c>
      <c r="D314" s="14"/>
      <c r="E314" s="15">
        <f>IF(A314="I",C$4*C$6*(_XLL.FRAZIONE.ANNO(C313,C314,C$14))*(1-C$7),IF(A314="R",IF(A313="I",C$4*C$6*(_XLL.FRAZIONE.ANNO(C313,C$12,C$14))*(1-C$7),IF(A314="R",IF(A313="Q",C$4*C$6*(_XLL.FRAZIONE.ANNO(C$11,C314,C$14))*(1-C$7)))),IF(A314="C",C$4*C$13/100,IF(A314="T",-(C$13-C$5)*C$4/100*C$7,0))))</f>
        <v>0</v>
      </c>
      <c r="F314" s="15"/>
      <c r="G314" s="15"/>
      <c r="H314" s="15"/>
      <c r="I314" s="13" t="str">
        <f>IF(A314&lt;&gt;"",C314-$C$20," ")</f>
        <v> </v>
      </c>
      <c r="J314" s="31">
        <f>IF(A314&lt;&gt;"",E314/(1+$M$39)^(I314/365),"")</f>
      </c>
    </row>
    <row r="315" spans="1:10" s="13" customFormat="1" ht="11.25">
      <c r="A315" s="12">
        <f>IF(A314="I",IF(C315&lt;C$12,"I","R"),IF(A314="R","C",IF(A314="C","T",IF(A314="T","",""))))</f>
      </c>
      <c r="B315" s="13">
        <f t="shared" si="4"/>
      </c>
      <c r="C315" s="14">
        <f>IF(C314&gt;C$12,C314,IF(A314="T",C314+1,IF((DATE(YEAR(C314),MONTH(C314)+C$10,DAY(C314)))&lt;C$12,(DATE(YEAR(C314),MONTH(C314)+C$10,DAY(C314))),C$12)))</f>
        <v>42371</v>
      </c>
      <c r="D315" s="14"/>
      <c r="E315" s="15">
        <f>IF(A315="I",C$4*C$6*(_XLL.FRAZIONE.ANNO(C314,C315,C$14))*(1-C$7),IF(A315="R",IF(A314="I",C$4*C$6*(_XLL.FRAZIONE.ANNO(C314,C$12,C$14))*(1-C$7),IF(A315="R",IF(A314="Q",C$4*C$6*(_XLL.FRAZIONE.ANNO(C$11,C315,C$14))*(1-C$7)))),IF(A315="C",C$4*C$13/100,IF(A315="T",-(C$13-C$5)*C$4/100*C$7,0))))</f>
        <v>0</v>
      </c>
      <c r="F315" s="15"/>
      <c r="G315" s="15"/>
      <c r="H315" s="15"/>
      <c r="I315" s="13" t="str">
        <f>IF(A315&lt;&gt;"",C315-$C$20," ")</f>
        <v> </v>
      </c>
      <c r="J315" s="31">
        <f>IF(A315&lt;&gt;"",E315/(1+$M$39)^(I315/365),"")</f>
      </c>
    </row>
    <row r="316" spans="1:10" s="13" customFormat="1" ht="11.25">
      <c r="A316" s="12">
        <f>IF(A315="I",IF(C316&lt;C$12,"I","R"),IF(A315="R","C",IF(A315="C","T",IF(A315="T","",""))))</f>
      </c>
      <c r="B316" s="13">
        <f t="shared" si="4"/>
      </c>
      <c r="C316" s="14">
        <f>IF(C315&gt;C$12,C315,IF(A315="T",C315+1,IF((DATE(YEAR(C315),MONTH(C315)+C$10,DAY(C315)))&lt;C$12,(DATE(YEAR(C315),MONTH(C315)+C$10,DAY(C315))),C$12)))</f>
        <v>42371</v>
      </c>
      <c r="D316" s="14"/>
      <c r="E316" s="15">
        <f>IF(A316="I",C$4*C$6*(_XLL.FRAZIONE.ANNO(C315,C316,C$14))*(1-C$7),IF(A316="R",IF(A315="I",C$4*C$6*(_XLL.FRAZIONE.ANNO(C315,C$12,C$14))*(1-C$7),IF(A316="R",IF(A315="Q",C$4*C$6*(_XLL.FRAZIONE.ANNO(C$11,C316,C$14))*(1-C$7)))),IF(A316="C",C$4*C$13/100,IF(A316="T",-(C$13-C$5)*C$4/100*C$7,0))))</f>
        <v>0</v>
      </c>
      <c r="F316" s="15"/>
      <c r="G316" s="15"/>
      <c r="H316" s="15"/>
      <c r="I316" s="13" t="str">
        <f>IF(A316&lt;&gt;"",C316-$C$20," ")</f>
        <v> </v>
      </c>
      <c r="J316" s="31">
        <f>IF(A316&lt;&gt;"",E316/(1+$M$39)^(I316/365),"")</f>
      </c>
    </row>
    <row r="317" spans="1:10" s="13" customFormat="1" ht="11.25">
      <c r="A317" s="12">
        <f>IF(A316="I",IF(C317&lt;C$12,"I","R"),IF(A316="R","C",IF(A316="C","T",IF(A316="T","",""))))</f>
      </c>
      <c r="B317" s="13">
        <f t="shared" si="4"/>
      </c>
      <c r="C317" s="14">
        <f>IF(C316&gt;C$12,C316,IF(A316="T",C316+1,IF((DATE(YEAR(C316),MONTH(C316)+C$10,DAY(C316)))&lt;C$12,(DATE(YEAR(C316),MONTH(C316)+C$10,DAY(C316))),C$12)))</f>
        <v>42371</v>
      </c>
      <c r="D317" s="14"/>
      <c r="E317" s="15">
        <f>IF(A317="I",C$4*C$6*(_XLL.FRAZIONE.ANNO(C316,C317,C$14))*(1-C$7),IF(A317="R",IF(A316="I",C$4*C$6*(_XLL.FRAZIONE.ANNO(C316,C$12,C$14))*(1-C$7),IF(A317="R",IF(A316="Q",C$4*C$6*(_XLL.FRAZIONE.ANNO(C$11,C317,C$14))*(1-C$7)))),IF(A317="C",C$4*C$13/100,IF(A317="T",-(C$13-C$5)*C$4/100*C$7,0))))</f>
        <v>0</v>
      </c>
      <c r="F317" s="15"/>
      <c r="G317" s="15"/>
      <c r="H317" s="15"/>
      <c r="I317" s="13" t="str">
        <f>IF(A317&lt;&gt;"",C317-$C$20," ")</f>
        <v> </v>
      </c>
      <c r="J317" s="31">
        <f>IF(A317&lt;&gt;"",E317/(1+$M$39)^(I317/365),"")</f>
      </c>
    </row>
    <row r="318" spans="1:10" s="13" customFormat="1" ht="11.25">
      <c r="A318" s="12">
        <f>IF(A317="I",IF(C318&lt;C$12,"I","R"),IF(A317="R","C",IF(A317="C","T",IF(A317="T","",""))))</f>
      </c>
      <c r="B318" s="13">
        <f t="shared" si="4"/>
      </c>
      <c r="C318" s="14">
        <f>IF(C317&gt;C$12,C317,IF(A317="T",C317+1,IF((DATE(YEAR(C317),MONTH(C317)+C$10,DAY(C317)))&lt;C$12,(DATE(YEAR(C317),MONTH(C317)+C$10,DAY(C317))),C$12)))</f>
        <v>42371</v>
      </c>
      <c r="D318" s="14"/>
      <c r="E318" s="15">
        <f>IF(A318="I",C$4*C$6*(_XLL.FRAZIONE.ANNO(C317,C318,C$14))*(1-C$7),IF(A318="R",IF(A317="I",C$4*C$6*(_XLL.FRAZIONE.ANNO(C317,C$12,C$14))*(1-C$7),IF(A318="R",IF(A317="Q",C$4*C$6*(_XLL.FRAZIONE.ANNO(C$11,C318,C$14))*(1-C$7)))),IF(A318="C",C$4*C$13/100,IF(A318="T",-(C$13-C$5)*C$4/100*C$7,0))))</f>
        <v>0</v>
      </c>
      <c r="F318" s="15"/>
      <c r="G318" s="15"/>
      <c r="H318" s="15"/>
      <c r="I318" s="13" t="str">
        <f>IF(A318&lt;&gt;"",C318-$C$20," ")</f>
        <v> </v>
      </c>
      <c r="J318" s="31">
        <f>IF(A318&lt;&gt;"",E318/(1+$M$39)^(I318/365),"")</f>
      </c>
    </row>
    <row r="319" spans="1:10" s="13" customFormat="1" ht="11.25">
      <c r="A319" s="12">
        <f>IF(A318="I",IF(C319&lt;C$12,"I","R"),IF(A318="R","C",IF(A318="C","T",IF(A318="T","",""))))</f>
      </c>
      <c r="B319" s="13">
        <f t="shared" si="4"/>
      </c>
      <c r="C319" s="14">
        <f>IF(C318&gt;C$12,C318,IF(A318="T",C318+1,IF((DATE(YEAR(C318),MONTH(C318)+C$10,DAY(C318)))&lt;C$12,(DATE(YEAR(C318),MONTH(C318)+C$10,DAY(C318))),C$12)))</f>
        <v>42371</v>
      </c>
      <c r="D319" s="14"/>
      <c r="E319" s="15">
        <f>IF(A319="I",C$4*C$6*(_XLL.FRAZIONE.ANNO(C318,C319,C$14))*(1-C$7),IF(A319="R",IF(A318="I",C$4*C$6*(_XLL.FRAZIONE.ANNO(C318,C$12,C$14))*(1-C$7),IF(A319="R",IF(A318="Q",C$4*C$6*(_XLL.FRAZIONE.ANNO(C$11,C319,C$14))*(1-C$7)))),IF(A319="C",C$4*C$13/100,IF(A319="T",-(C$13-C$5)*C$4/100*C$7,0))))</f>
        <v>0</v>
      </c>
      <c r="F319" s="15"/>
      <c r="G319" s="15"/>
      <c r="H319" s="15"/>
      <c r="I319" s="13" t="str">
        <f>IF(A319&lt;&gt;"",C319-$C$20," ")</f>
        <v> </v>
      </c>
      <c r="J319" s="31">
        <f>IF(A319&lt;&gt;"",E319/(1+$M$39)^(I319/365),"")</f>
      </c>
    </row>
    <row r="320" spans="1:10" s="13" customFormat="1" ht="11.25">
      <c r="A320" s="12">
        <f>IF(A319="I",IF(C320&lt;C$12,"I","R"),IF(A319="R","C",IF(A319="C","T",IF(A319="T","",""))))</f>
      </c>
      <c r="B320" s="13">
        <f t="shared" si="4"/>
      </c>
      <c r="C320" s="14">
        <f>IF(C319&gt;C$12,C319,IF(A319="T",C319+1,IF((DATE(YEAR(C319),MONTH(C319)+C$10,DAY(C319)))&lt;C$12,(DATE(YEAR(C319),MONTH(C319)+C$10,DAY(C319))),C$12)))</f>
        <v>42371</v>
      </c>
      <c r="D320" s="14"/>
      <c r="E320" s="15">
        <f>IF(A320="I",C$4*C$6*(_XLL.FRAZIONE.ANNO(C319,C320,C$14))*(1-C$7),IF(A320="R",IF(A319="I",C$4*C$6*(_XLL.FRAZIONE.ANNO(C319,C$12,C$14))*(1-C$7),IF(A320="R",IF(A319="Q",C$4*C$6*(_XLL.FRAZIONE.ANNO(C$11,C320,C$14))*(1-C$7)))),IF(A320="C",C$4*C$13/100,IF(A320="T",-(C$13-C$5)*C$4/100*C$7,0))))</f>
        <v>0</v>
      </c>
      <c r="F320" s="15"/>
      <c r="G320" s="15"/>
      <c r="H320" s="15"/>
      <c r="I320" s="13" t="str">
        <f>IF(A320&lt;&gt;"",C320-$C$20," ")</f>
        <v> </v>
      </c>
      <c r="J320" s="31">
        <f>IF(A320&lt;&gt;"",E320/(1+$M$39)^(I320/365),"")</f>
      </c>
    </row>
    <row r="321" spans="1:10" s="13" customFormat="1" ht="11.25">
      <c r="A321" s="12">
        <f>IF(A320="I",IF(C321&lt;C$12,"I","R"),IF(A320="R","C",IF(A320="C","T",IF(A320="T","",""))))</f>
      </c>
      <c r="B321" s="13">
        <f t="shared" si="4"/>
      </c>
      <c r="C321" s="14">
        <f>IF(C320&gt;C$12,C320,IF(A320="T",C320+1,IF((DATE(YEAR(C320),MONTH(C320)+C$10,DAY(C320)))&lt;C$12,(DATE(YEAR(C320),MONTH(C320)+C$10,DAY(C320))),C$12)))</f>
        <v>42371</v>
      </c>
      <c r="D321" s="14"/>
      <c r="E321" s="15">
        <f>IF(A321="I",C$4*C$6*(_XLL.FRAZIONE.ANNO(C320,C321,C$14))*(1-C$7),IF(A321="R",IF(A320="I",C$4*C$6*(_XLL.FRAZIONE.ANNO(C320,C$12,C$14))*(1-C$7),IF(A321="R",IF(A320="Q",C$4*C$6*(_XLL.FRAZIONE.ANNO(C$11,C321,C$14))*(1-C$7)))),IF(A321="C",C$4*C$13/100,IF(A321="T",-(C$13-C$5)*C$4/100*C$7,0))))</f>
        <v>0</v>
      </c>
      <c r="F321" s="15"/>
      <c r="G321" s="15"/>
      <c r="H321" s="15"/>
      <c r="I321" s="13" t="str">
        <f>IF(A321&lt;&gt;"",C321-$C$20," ")</f>
        <v> </v>
      </c>
      <c r="J321" s="31">
        <f>IF(A321&lt;&gt;"",E321/(1+$M$39)^(I321/365),"")</f>
      </c>
    </row>
    <row r="322" spans="1:10" s="13" customFormat="1" ht="11.25">
      <c r="A322" s="12">
        <f>IF(A321="I",IF(C322&lt;C$12,"I","R"),IF(A321="R","C",IF(A321="C","T",IF(A321="T","",""))))</f>
      </c>
      <c r="B322" s="13">
        <f t="shared" si="4"/>
      </c>
      <c r="C322" s="14">
        <f>IF(C321&gt;C$12,C321,IF(A321="T",C321+1,IF((DATE(YEAR(C321),MONTH(C321)+C$10,DAY(C321)))&lt;C$12,(DATE(YEAR(C321),MONTH(C321)+C$10,DAY(C321))),C$12)))</f>
        <v>42371</v>
      </c>
      <c r="D322" s="14"/>
      <c r="E322" s="15">
        <f>IF(A322="I",C$4*C$6*(_XLL.FRAZIONE.ANNO(C321,C322,C$14))*(1-C$7),IF(A322="R",IF(A321="I",C$4*C$6*(_XLL.FRAZIONE.ANNO(C321,C$12,C$14))*(1-C$7),IF(A322="R",IF(A321="Q",C$4*C$6*(_XLL.FRAZIONE.ANNO(C$11,C322,C$14))*(1-C$7)))),IF(A322="C",C$4*C$13/100,IF(A322="T",-(C$13-C$5)*C$4/100*C$7,0))))</f>
        <v>0</v>
      </c>
      <c r="F322" s="15"/>
      <c r="G322" s="15"/>
      <c r="H322" s="15"/>
      <c r="I322" s="13" t="str">
        <f>IF(A322&lt;&gt;"",C322-$C$20," ")</f>
        <v> </v>
      </c>
      <c r="J322" s="31">
        <f>IF(A322&lt;&gt;"",E322/(1+$M$39)^(I322/365),"")</f>
      </c>
    </row>
    <row r="323" spans="1:10" s="13" customFormat="1" ht="11.25">
      <c r="A323" s="12">
        <f>IF(A322="I",IF(C323&lt;C$12,"I","R"),IF(A322="R","C",IF(A322="C","T",IF(A322="T","",""))))</f>
      </c>
      <c r="B323" s="13">
        <f t="shared" si="4"/>
      </c>
      <c r="C323" s="14">
        <f>IF(C322&gt;C$12,C322,IF(A322="T",C322+1,IF((DATE(YEAR(C322),MONTH(C322)+C$10,DAY(C322)))&lt;C$12,(DATE(YEAR(C322),MONTH(C322)+C$10,DAY(C322))),C$12)))</f>
        <v>42371</v>
      </c>
      <c r="D323" s="14"/>
      <c r="E323" s="15">
        <f>IF(A323="I",C$4*C$6*(_XLL.FRAZIONE.ANNO(C322,C323,C$14))*(1-C$7),IF(A323="R",IF(A322="I",C$4*C$6*(_XLL.FRAZIONE.ANNO(C322,C$12,C$14))*(1-C$7),IF(A323="R",IF(A322="Q",C$4*C$6*(_XLL.FRAZIONE.ANNO(C$11,C323,C$14))*(1-C$7)))),IF(A323="C",C$4*C$13/100,IF(A323="T",-(C$13-C$5)*C$4/100*C$7,0))))</f>
        <v>0</v>
      </c>
      <c r="F323" s="15"/>
      <c r="G323" s="15"/>
      <c r="H323" s="15"/>
      <c r="I323" s="13" t="str">
        <f>IF(A323&lt;&gt;"",C323-$C$20," ")</f>
        <v> </v>
      </c>
      <c r="J323" s="31">
        <f>IF(A323&lt;&gt;"",E323/(1+$M$39)^(I323/365),"")</f>
      </c>
    </row>
    <row r="324" spans="1:10" s="13" customFormat="1" ht="11.25">
      <c r="A324" s="12">
        <f>IF(A323="I",IF(C324&lt;C$12,"I","R"),IF(A323="R","C",IF(A323="C","T",IF(A323="T","",""))))</f>
      </c>
      <c r="B324" s="13">
        <f t="shared" si="4"/>
      </c>
      <c r="C324" s="14">
        <f>IF(C323&gt;C$12,C323,IF(A323="T",C323+1,IF((DATE(YEAR(C323),MONTH(C323)+C$10,DAY(C323)))&lt;C$12,(DATE(YEAR(C323),MONTH(C323)+C$10,DAY(C323))),C$12)))</f>
        <v>42371</v>
      </c>
      <c r="D324" s="14"/>
      <c r="E324" s="15">
        <f>IF(A324="I",C$4*C$6*(_XLL.FRAZIONE.ANNO(C323,C324,C$14))*(1-C$7),IF(A324="R",IF(A323="I",C$4*C$6*(_XLL.FRAZIONE.ANNO(C323,C$12,C$14))*(1-C$7),IF(A324="R",IF(A323="Q",C$4*C$6*(_XLL.FRAZIONE.ANNO(C$11,C324,C$14))*(1-C$7)))),IF(A324="C",C$4*C$13/100,IF(A324="T",-(C$13-C$5)*C$4/100*C$7,0))))</f>
        <v>0</v>
      </c>
      <c r="F324" s="15"/>
      <c r="G324" s="15"/>
      <c r="H324" s="15"/>
      <c r="I324" s="13" t="str">
        <f>IF(A324&lt;&gt;"",C324-$C$20," ")</f>
        <v> </v>
      </c>
      <c r="J324" s="31">
        <f>IF(A324&lt;&gt;"",E324/(1+$M$39)^(I324/365),"")</f>
      </c>
    </row>
    <row r="325" spans="1:10" s="13" customFormat="1" ht="11.25">
      <c r="A325" s="12">
        <f>IF(A324="I",IF(C325&lt;C$12,"I","R"),IF(A324="R","C",IF(A324="C","T",IF(A324="T","",""))))</f>
      </c>
      <c r="B325" s="13">
        <f t="shared" si="4"/>
      </c>
      <c r="C325" s="14">
        <f>IF(C324&gt;C$12,C324,IF(A324="T",C324+1,IF((DATE(YEAR(C324),MONTH(C324)+C$10,DAY(C324)))&lt;C$12,(DATE(YEAR(C324),MONTH(C324)+C$10,DAY(C324))),C$12)))</f>
        <v>42371</v>
      </c>
      <c r="D325" s="14"/>
      <c r="E325" s="15">
        <f>IF(A325="I",C$4*C$6*(_XLL.FRAZIONE.ANNO(C324,C325,C$14))*(1-C$7),IF(A325="R",IF(A324="I",C$4*C$6*(_XLL.FRAZIONE.ANNO(C324,C$12,C$14))*(1-C$7),IF(A325="R",IF(A324="Q",C$4*C$6*(_XLL.FRAZIONE.ANNO(C$11,C325,C$14))*(1-C$7)))),IF(A325="C",C$4*C$13/100,IF(A325="T",-(C$13-C$5)*C$4/100*C$7,0))))</f>
        <v>0</v>
      </c>
      <c r="F325" s="15"/>
      <c r="G325" s="15"/>
      <c r="H325" s="15"/>
      <c r="I325" s="13" t="str">
        <f>IF(A325&lt;&gt;"",C325-$C$20," ")</f>
        <v> </v>
      </c>
      <c r="J325" s="31">
        <f>IF(A325&lt;&gt;"",E325/(1+$M$39)^(I325/365),"")</f>
      </c>
    </row>
    <row r="326" spans="1:10" s="13" customFormat="1" ht="11.25">
      <c r="A326" s="12">
        <f>IF(A325="I",IF(C326&lt;C$12,"I","R"),IF(A325="R","C",IF(A325="C","T",IF(A325="T","",""))))</f>
      </c>
      <c r="B326" s="13">
        <f t="shared" si="4"/>
      </c>
      <c r="C326" s="14">
        <f>IF(C325&gt;C$12,C325,IF(A325="T",C325+1,IF((DATE(YEAR(C325),MONTH(C325)+C$10,DAY(C325)))&lt;C$12,(DATE(YEAR(C325),MONTH(C325)+C$10,DAY(C325))),C$12)))</f>
        <v>42371</v>
      </c>
      <c r="D326" s="14"/>
      <c r="E326" s="15">
        <f>IF(A326="I",C$4*C$6*(_XLL.FRAZIONE.ANNO(C325,C326,C$14))*(1-C$7),IF(A326="R",IF(A325="I",C$4*C$6*(_XLL.FRAZIONE.ANNO(C325,C$12,C$14))*(1-C$7),IF(A326="R",IF(A325="Q",C$4*C$6*(_XLL.FRAZIONE.ANNO(C$11,C326,C$14))*(1-C$7)))),IF(A326="C",C$4*C$13/100,IF(A326="T",-(C$13-C$5)*C$4/100*C$7,0))))</f>
        <v>0</v>
      </c>
      <c r="F326" s="15"/>
      <c r="G326" s="15"/>
      <c r="H326" s="15"/>
      <c r="I326" s="13" t="str">
        <f>IF(A326&lt;&gt;"",C326-$C$20," ")</f>
        <v> </v>
      </c>
      <c r="J326" s="31">
        <f>IF(A326&lt;&gt;"",E326/(1+$M$39)^(I326/365),"")</f>
      </c>
    </row>
    <row r="327" spans="1:10" s="13" customFormat="1" ht="11.25">
      <c r="A327" s="12">
        <f>IF(A326="I",IF(C327&lt;C$12,"I","R"),IF(A326="R","C",IF(A326="C","T",IF(A326="T","",""))))</f>
      </c>
      <c r="B327" s="13">
        <f t="shared" si="4"/>
      </c>
      <c r="C327" s="14">
        <f>IF(C326&gt;C$12,C326,IF(A326="T",C326+1,IF((DATE(YEAR(C326),MONTH(C326)+C$10,DAY(C326)))&lt;C$12,(DATE(YEAR(C326),MONTH(C326)+C$10,DAY(C326))),C$12)))</f>
        <v>42371</v>
      </c>
      <c r="D327" s="14"/>
      <c r="E327" s="15">
        <f>IF(A327="I",C$4*C$6*(_XLL.FRAZIONE.ANNO(C326,C327,C$14))*(1-C$7),IF(A327="R",IF(A326="I",C$4*C$6*(_XLL.FRAZIONE.ANNO(C326,C$12,C$14))*(1-C$7),IF(A327="R",IF(A326="Q",C$4*C$6*(_XLL.FRAZIONE.ANNO(C$11,C327,C$14))*(1-C$7)))),IF(A327="C",C$4*C$13/100,IF(A327="T",-(C$13-C$5)*C$4/100*C$7,0))))</f>
        <v>0</v>
      </c>
      <c r="F327" s="15"/>
      <c r="G327" s="15"/>
      <c r="H327" s="15"/>
      <c r="I327" s="13" t="str">
        <f>IF(A327&lt;&gt;"",C327-$C$20," ")</f>
        <v> </v>
      </c>
      <c r="J327" s="31">
        <f>IF(A327&lt;&gt;"",E327/(1+$M$39)^(I327/365),"")</f>
      </c>
    </row>
    <row r="328" spans="1:10" s="13" customFormat="1" ht="11.25">
      <c r="A328" s="12">
        <f>IF(A327="I",IF(C328&lt;C$12,"I","R"),IF(A327="R","C",IF(A327="C","T",IF(A327="T","",""))))</f>
      </c>
      <c r="B328" s="13">
        <f t="shared" si="4"/>
      </c>
      <c r="C328" s="14">
        <f>IF(C327&gt;C$12,C327,IF(A327="T",C327+1,IF((DATE(YEAR(C327),MONTH(C327)+C$10,DAY(C327)))&lt;C$12,(DATE(YEAR(C327),MONTH(C327)+C$10,DAY(C327))),C$12)))</f>
        <v>42371</v>
      </c>
      <c r="D328" s="14"/>
      <c r="E328" s="15">
        <f>IF(A328="I",C$4*C$6*(_XLL.FRAZIONE.ANNO(C327,C328,C$14))*(1-C$7),IF(A328="R",IF(A327="I",C$4*C$6*(_XLL.FRAZIONE.ANNO(C327,C$12,C$14))*(1-C$7),IF(A328="R",IF(A327="Q",C$4*C$6*(_XLL.FRAZIONE.ANNO(C$11,C328,C$14))*(1-C$7)))),IF(A328="C",C$4*C$13/100,IF(A328="T",-(C$13-C$5)*C$4/100*C$7,0))))</f>
        <v>0</v>
      </c>
      <c r="F328" s="15"/>
      <c r="G328" s="15"/>
      <c r="H328" s="15"/>
      <c r="I328" s="13" t="str">
        <f>IF(A328&lt;&gt;"",C328-$C$20," ")</f>
        <v> </v>
      </c>
      <c r="J328" s="31">
        <f>IF(A328&lt;&gt;"",E328/(1+$M$39)^(I328/365),"")</f>
      </c>
    </row>
    <row r="329" spans="1:10" s="13" customFormat="1" ht="11.25">
      <c r="A329" s="12">
        <f>IF(A328="I",IF(C329&lt;C$12,"I","R"),IF(A328="R","C",IF(A328="C","T",IF(A328="T","",""))))</f>
      </c>
      <c r="B329" s="13">
        <f t="shared" si="4"/>
      </c>
      <c r="C329" s="14">
        <f>IF(C328&gt;C$12,C328,IF(A328="T",C328+1,IF((DATE(YEAR(C328),MONTH(C328)+C$10,DAY(C328)))&lt;C$12,(DATE(YEAR(C328),MONTH(C328)+C$10,DAY(C328))),C$12)))</f>
        <v>42371</v>
      </c>
      <c r="D329" s="14"/>
      <c r="E329" s="15">
        <f>IF(A329="I",C$4*C$6*(_XLL.FRAZIONE.ANNO(C328,C329,C$14))*(1-C$7),IF(A329="R",IF(A328="I",C$4*C$6*(_XLL.FRAZIONE.ANNO(C328,C$12,C$14))*(1-C$7),IF(A329="R",IF(A328="Q",C$4*C$6*(_XLL.FRAZIONE.ANNO(C$11,C329,C$14))*(1-C$7)))),IF(A329="C",C$4*C$13/100,IF(A329="T",-(C$13-C$5)*C$4/100*C$7,0))))</f>
        <v>0</v>
      </c>
      <c r="F329" s="15"/>
      <c r="G329" s="15"/>
      <c r="H329" s="15"/>
      <c r="I329" s="13" t="str">
        <f>IF(A329&lt;&gt;"",C329-$C$20," ")</f>
        <v> </v>
      </c>
      <c r="J329" s="31">
        <f>IF(A329&lt;&gt;"",E329/(1+$M$39)^(I329/365),"")</f>
      </c>
    </row>
    <row r="330" spans="1:10" s="13" customFormat="1" ht="11.25">
      <c r="A330" s="12">
        <f>IF(A329="I",IF(C330&lt;C$12,"I","R"),IF(A329="R","C",IF(A329="C","T",IF(A329="T","",""))))</f>
      </c>
      <c r="B330" s="13">
        <f t="shared" si="4"/>
      </c>
      <c r="C330" s="14">
        <f>IF(C329&gt;C$12,C329,IF(A329="T",C329+1,IF((DATE(YEAR(C329),MONTH(C329)+C$10,DAY(C329)))&lt;C$12,(DATE(YEAR(C329),MONTH(C329)+C$10,DAY(C329))),C$12)))</f>
        <v>42371</v>
      </c>
      <c r="D330" s="14"/>
      <c r="E330" s="15">
        <f>IF(A330="I",C$4*C$6*(_XLL.FRAZIONE.ANNO(C329,C330,C$14))*(1-C$7),IF(A330="R",IF(A329="I",C$4*C$6*(_XLL.FRAZIONE.ANNO(C329,C$12,C$14))*(1-C$7),IF(A330="R",IF(A329="Q",C$4*C$6*(_XLL.FRAZIONE.ANNO(C$11,C330,C$14))*(1-C$7)))),IF(A330="C",C$4*C$13/100,IF(A330="T",-(C$13-C$5)*C$4/100*C$7,0))))</f>
        <v>0</v>
      </c>
      <c r="F330" s="15"/>
      <c r="G330" s="15"/>
      <c r="H330" s="15"/>
      <c r="I330" s="13" t="str">
        <f>IF(A330&lt;&gt;"",C330-$C$20," ")</f>
        <v> </v>
      </c>
      <c r="J330" s="31">
        <f>IF(A330&lt;&gt;"",E330/(1+$M$39)^(I330/365),"")</f>
      </c>
    </row>
    <row r="331" spans="1:10" s="13" customFormat="1" ht="11.25">
      <c r="A331" s="12">
        <f>IF(A330="I",IF(C331&lt;C$12,"I","R"),IF(A330="R","C",IF(A330="C","T",IF(A330="T","",""))))</f>
      </c>
      <c r="B331" s="13">
        <f t="shared" si="4"/>
      </c>
      <c r="C331" s="14">
        <f>IF(C330&gt;C$12,C330,IF(A330="T",C330+1,IF((DATE(YEAR(C330),MONTH(C330)+C$10,DAY(C330)))&lt;C$12,(DATE(YEAR(C330),MONTH(C330)+C$10,DAY(C330))),C$12)))</f>
        <v>42371</v>
      </c>
      <c r="D331" s="14"/>
      <c r="E331" s="15">
        <f>IF(A331="I",C$4*C$6*(_XLL.FRAZIONE.ANNO(C330,C331,C$14))*(1-C$7),IF(A331="R",IF(A330="I",C$4*C$6*(_XLL.FRAZIONE.ANNO(C330,C$12,C$14))*(1-C$7),IF(A331="R",IF(A330="Q",C$4*C$6*(_XLL.FRAZIONE.ANNO(C$11,C331,C$14))*(1-C$7)))),IF(A331="C",C$4*C$13/100,IF(A331="T",-(C$13-C$5)*C$4/100*C$7,0))))</f>
        <v>0</v>
      </c>
      <c r="F331" s="15"/>
      <c r="G331" s="15"/>
      <c r="H331" s="15"/>
      <c r="I331" s="13" t="str">
        <f>IF(A331&lt;&gt;"",C331-$C$20," ")</f>
        <v> </v>
      </c>
      <c r="J331" s="31">
        <f>IF(A331&lt;&gt;"",E331/(1+$M$39)^(I331/365),"")</f>
      </c>
    </row>
    <row r="332" spans="1:10" s="13" customFormat="1" ht="11.25">
      <c r="A332" s="12">
        <f>IF(A331="I",IF(C332&lt;C$12,"I","R"),IF(A331="R","C",IF(A331="C","T",IF(A331="T","",""))))</f>
      </c>
      <c r="B332" s="13">
        <f t="shared" si="4"/>
      </c>
      <c r="C332" s="14">
        <f>IF(C331&gt;C$12,C331,IF(A331="T",C331+1,IF((DATE(YEAR(C331),MONTH(C331)+C$10,DAY(C331)))&lt;C$12,(DATE(YEAR(C331),MONTH(C331)+C$10,DAY(C331))),C$12)))</f>
        <v>42371</v>
      </c>
      <c r="D332" s="14"/>
      <c r="E332" s="15">
        <f>IF(A332="I",C$4*C$6*(_XLL.FRAZIONE.ANNO(C331,C332,C$14))*(1-C$7),IF(A332="R",IF(A331="I",C$4*C$6*(_XLL.FRAZIONE.ANNO(C331,C$12,C$14))*(1-C$7),IF(A332="R",IF(A331="Q",C$4*C$6*(_XLL.FRAZIONE.ANNO(C$11,C332,C$14))*(1-C$7)))),IF(A332="C",C$4*C$13/100,IF(A332="T",-(C$13-C$5)*C$4/100*C$7,0))))</f>
        <v>0</v>
      </c>
      <c r="F332" s="15"/>
      <c r="G332" s="15"/>
      <c r="H332" s="15"/>
      <c r="I332" s="13" t="str">
        <f>IF(A332&lt;&gt;"",C332-$C$20," ")</f>
        <v> </v>
      </c>
      <c r="J332" s="31">
        <f>IF(A332&lt;&gt;"",E332/(1+$M$39)^(I332/365),"")</f>
      </c>
    </row>
    <row r="333" spans="1:10" s="13" customFormat="1" ht="11.25">
      <c r="A333" s="12">
        <f>IF(A332="I",IF(C333&lt;C$12,"I","R"),IF(A332="R","C",IF(A332="C","T",IF(A332="T","",""))))</f>
      </c>
      <c r="B333" s="13">
        <f t="shared" si="4"/>
      </c>
      <c r="C333" s="14">
        <f>IF(C332&gt;C$12,C332,IF(A332="T",C332+1,IF((DATE(YEAR(C332),MONTH(C332)+C$10,DAY(C332)))&lt;C$12,(DATE(YEAR(C332),MONTH(C332)+C$10,DAY(C332))),C$12)))</f>
        <v>42371</v>
      </c>
      <c r="D333" s="14"/>
      <c r="E333" s="15">
        <f>IF(A333="I",C$4*C$6*(_XLL.FRAZIONE.ANNO(C332,C333,C$14))*(1-C$7),IF(A333="R",IF(A332="I",C$4*C$6*(_XLL.FRAZIONE.ANNO(C332,C$12,C$14))*(1-C$7),IF(A333="R",IF(A332="Q",C$4*C$6*(_XLL.FRAZIONE.ANNO(C$11,C333,C$14))*(1-C$7)))),IF(A333="C",C$4*C$13/100,IF(A333="T",-(C$13-C$5)*C$4/100*C$7,0))))</f>
        <v>0</v>
      </c>
      <c r="F333" s="15"/>
      <c r="G333" s="15"/>
      <c r="H333" s="15"/>
      <c r="I333" s="13" t="str">
        <f>IF(A333&lt;&gt;"",C333-$C$20," ")</f>
        <v> </v>
      </c>
      <c r="J333" s="31">
        <f>IF(A333&lt;&gt;"",E333/(1+$M$39)^(I333/365),"")</f>
      </c>
    </row>
    <row r="334" spans="1:10" s="13" customFormat="1" ht="11.25">
      <c r="A334" s="12">
        <f>IF(A333="I",IF(C334&lt;C$12,"I","R"),IF(A333="R","C",IF(A333="C","T",IF(A333="T","",""))))</f>
      </c>
      <c r="B334" s="13">
        <f t="shared" si="4"/>
      </c>
      <c r="C334" s="14">
        <f>IF(C333&gt;C$12,C333,IF(A333="T",C333+1,IF((DATE(YEAR(C333),MONTH(C333)+C$10,DAY(C333)))&lt;C$12,(DATE(YEAR(C333),MONTH(C333)+C$10,DAY(C333))),C$12)))</f>
        <v>42371</v>
      </c>
      <c r="D334" s="14"/>
      <c r="E334" s="15">
        <f>IF(A334="I",C$4*C$6*(_XLL.FRAZIONE.ANNO(C333,C334,C$14))*(1-C$7),IF(A334="R",IF(A333="I",C$4*C$6*(_XLL.FRAZIONE.ANNO(C333,C$12,C$14))*(1-C$7),IF(A334="R",IF(A333="Q",C$4*C$6*(_XLL.FRAZIONE.ANNO(C$11,C334,C$14))*(1-C$7)))),IF(A334="C",C$4*C$13/100,IF(A334="T",-(C$13-C$5)*C$4/100*C$7,0))))</f>
        <v>0</v>
      </c>
      <c r="F334" s="15"/>
      <c r="G334" s="15"/>
      <c r="H334" s="15"/>
      <c r="I334" s="13" t="str">
        <f>IF(A334&lt;&gt;"",C334-$C$20," ")</f>
        <v> </v>
      </c>
      <c r="J334" s="31">
        <f>IF(A334&lt;&gt;"",E334/(1+$M$39)^(I334/365),"")</f>
      </c>
    </row>
    <row r="335" spans="1:10" s="13" customFormat="1" ht="11.25">
      <c r="A335" s="12">
        <f>IF(A334="I",IF(C335&lt;C$12,"I","R"),IF(A334="R","C",IF(A334="C","T",IF(A334="T","",""))))</f>
      </c>
      <c r="B335" s="13">
        <f t="shared" si="4"/>
      </c>
      <c r="C335" s="14">
        <f>IF(C334&gt;C$12,C334,IF(A334="T",C334+1,IF((DATE(YEAR(C334),MONTH(C334)+C$10,DAY(C334)))&lt;C$12,(DATE(YEAR(C334),MONTH(C334)+C$10,DAY(C334))),C$12)))</f>
        <v>42371</v>
      </c>
      <c r="D335" s="14"/>
      <c r="E335" s="15">
        <f>IF(A335="I",C$4*C$6*(_XLL.FRAZIONE.ANNO(C334,C335,C$14))*(1-C$7),IF(A335="R",IF(A334="I",C$4*C$6*(_XLL.FRAZIONE.ANNO(C334,C$12,C$14))*(1-C$7),IF(A335="R",IF(A334="Q",C$4*C$6*(_XLL.FRAZIONE.ANNO(C$11,C335,C$14))*(1-C$7)))),IF(A335="C",C$4*C$13/100,IF(A335="T",-(C$13-C$5)*C$4/100*C$7,0))))</f>
        <v>0</v>
      </c>
      <c r="F335" s="15"/>
      <c r="G335" s="15"/>
      <c r="H335" s="15"/>
      <c r="I335" s="13" t="str">
        <f>IF(A335&lt;&gt;"",C335-$C$20," ")</f>
        <v> </v>
      </c>
      <c r="J335" s="31">
        <f>IF(A335&lt;&gt;"",E335/(1+$M$39)^(I335/365),"")</f>
      </c>
    </row>
    <row r="336" spans="1:10" s="13" customFormat="1" ht="11.25">
      <c r="A336" s="12">
        <f>IF(A335="I",IF(C336&lt;C$12,"I","R"),IF(A335="R","C",IF(A335="C","T",IF(A335="T","",""))))</f>
      </c>
      <c r="B336" s="13">
        <f t="shared" si="4"/>
      </c>
      <c r="C336" s="14">
        <f>IF(C335&gt;C$12,C335,IF(A335="T",C335+1,IF((DATE(YEAR(C335),MONTH(C335)+C$10,DAY(C335)))&lt;C$12,(DATE(YEAR(C335),MONTH(C335)+C$10,DAY(C335))),C$12)))</f>
        <v>42371</v>
      </c>
      <c r="D336" s="14"/>
      <c r="E336" s="15">
        <f>IF(A336="I",C$4*C$6*(_XLL.FRAZIONE.ANNO(C335,C336,C$14))*(1-C$7),IF(A336="R",IF(A335="I",C$4*C$6*(_XLL.FRAZIONE.ANNO(C335,C$12,C$14))*(1-C$7),IF(A336="R",IF(A335="Q",C$4*C$6*(_XLL.FRAZIONE.ANNO(C$11,C336,C$14))*(1-C$7)))),IF(A336="C",C$4*C$13/100,IF(A336="T",-(C$13-C$5)*C$4/100*C$7,0))))</f>
        <v>0</v>
      </c>
      <c r="F336" s="15"/>
      <c r="G336" s="15"/>
      <c r="H336" s="15"/>
      <c r="I336" s="13" t="str">
        <f>IF(A336&lt;&gt;"",C336-$C$20," ")</f>
        <v> </v>
      </c>
      <c r="J336" s="31">
        <f>IF(A336&lt;&gt;"",E336/(1+$M$39)^(I336/365),"")</f>
      </c>
    </row>
    <row r="337" spans="1:10" s="13" customFormat="1" ht="11.25">
      <c r="A337" s="12">
        <f>IF(A336="I",IF(C337&lt;C$12,"I","R"),IF(A336="R","C",IF(A336="C","T",IF(A336="T","",""))))</f>
      </c>
      <c r="B337" s="13">
        <f t="shared" si="4"/>
      </c>
      <c r="C337" s="14">
        <f>IF(C336&gt;C$12,C336,IF(A336="T",C336+1,IF((DATE(YEAR(C336),MONTH(C336)+C$10,DAY(C336)))&lt;C$12,(DATE(YEAR(C336),MONTH(C336)+C$10,DAY(C336))),C$12)))</f>
        <v>42371</v>
      </c>
      <c r="D337" s="14"/>
      <c r="E337" s="15">
        <f>IF(A337="I",C$4*C$6*(_XLL.FRAZIONE.ANNO(C336,C337,C$14))*(1-C$7),IF(A337="R",IF(A336="I",C$4*C$6*(_XLL.FRAZIONE.ANNO(C336,C$12,C$14))*(1-C$7),IF(A337="R",IF(A336="Q",C$4*C$6*(_XLL.FRAZIONE.ANNO(C$11,C337,C$14))*(1-C$7)))),IF(A337="C",C$4*C$13/100,IF(A337="T",-(C$13-C$5)*C$4/100*C$7,0))))</f>
        <v>0</v>
      </c>
      <c r="F337" s="15"/>
      <c r="G337" s="15"/>
      <c r="H337" s="15"/>
      <c r="I337" s="13" t="str">
        <f>IF(A337&lt;&gt;"",C337-$C$20," ")</f>
        <v> </v>
      </c>
      <c r="J337" s="31">
        <f>IF(A337&lt;&gt;"",E337/(1+$M$39)^(I337/365),"")</f>
      </c>
    </row>
    <row r="338" spans="1:10" s="13" customFormat="1" ht="11.25">
      <c r="A338" s="12">
        <f>IF(A337="I",IF(C338&lt;C$12,"I","R"),IF(A337="R","C",IF(A337="C","T",IF(A337="T","",""))))</f>
      </c>
      <c r="B338" s="13">
        <f t="shared" si="4"/>
      </c>
      <c r="C338" s="14">
        <f>IF(C337&gt;C$12,C337,IF(A337="T",C337+1,IF((DATE(YEAR(C337),MONTH(C337)+C$10,DAY(C337)))&lt;C$12,(DATE(YEAR(C337),MONTH(C337)+C$10,DAY(C337))),C$12)))</f>
        <v>42371</v>
      </c>
      <c r="D338" s="14"/>
      <c r="E338" s="15">
        <f>IF(A338="I",C$4*C$6*(_XLL.FRAZIONE.ANNO(C337,C338,C$14))*(1-C$7),IF(A338="R",IF(A337="I",C$4*C$6*(_XLL.FRAZIONE.ANNO(C337,C$12,C$14))*(1-C$7),IF(A338="R",IF(A337="Q",C$4*C$6*(_XLL.FRAZIONE.ANNO(C$11,C338,C$14))*(1-C$7)))),IF(A338="C",C$4*C$13/100,IF(A338="T",-(C$13-C$5)*C$4/100*C$7,0))))</f>
        <v>0</v>
      </c>
      <c r="F338" s="15"/>
      <c r="G338" s="15"/>
      <c r="H338" s="15"/>
      <c r="I338" s="13" t="str">
        <f>IF(A338&lt;&gt;"",C338-$C$20," ")</f>
        <v> </v>
      </c>
      <c r="J338" s="31">
        <f>IF(A338&lt;&gt;"",E338/(1+$M$39)^(I338/365),"")</f>
      </c>
    </row>
    <row r="339" spans="1:10" s="13" customFormat="1" ht="11.25">
      <c r="A339" s="12">
        <f>IF(A338="I",IF(C339&lt;C$12,"I","R"),IF(A338="R","C",IF(A338="C","T",IF(A338="T","",""))))</f>
      </c>
      <c r="B339" s="13">
        <f t="shared" si="4"/>
      </c>
      <c r="C339" s="14">
        <f>IF(C338&gt;C$12,C338,IF(A338="T",C338+1,IF((DATE(YEAR(C338),MONTH(C338)+C$10,DAY(C338)))&lt;C$12,(DATE(YEAR(C338),MONTH(C338)+C$10,DAY(C338))),C$12)))</f>
        <v>42371</v>
      </c>
      <c r="D339" s="14"/>
      <c r="E339" s="15">
        <f>IF(A339="I",C$4*C$6*(_XLL.FRAZIONE.ANNO(C338,C339,C$14))*(1-C$7),IF(A339="R",IF(A338="I",C$4*C$6*(_XLL.FRAZIONE.ANNO(C338,C$12,C$14))*(1-C$7),IF(A339="R",IF(A338="Q",C$4*C$6*(_XLL.FRAZIONE.ANNO(C$11,C339,C$14))*(1-C$7)))),IF(A339="C",C$4*C$13/100,IF(A339="T",-(C$13-C$5)*C$4/100*C$7,0))))</f>
        <v>0</v>
      </c>
      <c r="F339" s="15"/>
      <c r="G339" s="15"/>
      <c r="H339" s="15"/>
      <c r="I339" s="13" t="str">
        <f>IF(A339&lt;&gt;"",C339-$C$20," ")</f>
        <v> </v>
      </c>
      <c r="J339" s="31">
        <f>IF(A339&lt;&gt;"",E339/(1+$M$39)^(I339/365),"")</f>
      </c>
    </row>
    <row r="340" spans="1:10" s="13" customFormat="1" ht="11.25">
      <c r="A340" s="12">
        <f>IF(A339="I",IF(C340&lt;C$12,"I","R"),IF(A339="R","C",IF(A339="C","T",IF(A339="T","",""))))</f>
      </c>
      <c r="B340" s="13">
        <f t="shared" si="4"/>
      </c>
      <c r="C340" s="14">
        <f>IF(C339&gt;C$12,C339,IF(A339="T",C339+1,IF((DATE(YEAR(C339),MONTH(C339)+C$10,DAY(C339)))&lt;C$12,(DATE(YEAR(C339),MONTH(C339)+C$10,DAY(C339))),C$12)))</f>
        <v>42371</v>
      </c>
      <c r="D340" s="14"/>
      <c r="E340" s="15">
        <f>IF(A340="I",C$4*C$6*(_XLL.FRAZIONE.ANNO(C339,C340,C$14))*(1-C$7),IF(A340="R",IF(A339="I",C$4*C$6*(_XLL.FRAZIONE.ANNO(C339,C$12,C$14))*(1-C$7),IF(A340="R",IF(A339="Q",C$4*C$6*(_XLL.FRAZIONE.ANNO(C$11,C340,C$14))*(1-C$7)))),IF(A340="C",C$4*C$13/100,IF(A340="T",-(C$13-C$5)*C$4/100*C$7,0))))</f>
        <v>0</v>
      </c>
      <c r="F340" s="15"/>
      <c r="G340" s="15"/>
      <c r="H340" s="15"/>
      <c r="I340" s="13" t="str">
        <f>IF(A340&lt;&gt;"",C340-$C$20," ")</f>
        <v> </v>
      </c>
      <c r="J340" s="31">
        <f>IF(A340&lt;&gt;"",E340/(1+$M$39)^(I340/365),"")</f>
      </c>
    </row>
    <row r="341" spans="1:10" s="13" customFormat="1" ht="11.25">
      <c r="A341" s="12">
        <f>IF(A340="I",IF(C341&lt;C$12,"I","R"),IF(A340="R","C",IF(A340="C","T",IF(A340="T","",""))))</f>
      </c>
      <c r="B341" s="13">
        <f t="shared" si="4"/>
      </c>
      <c r="C341" s="14">
        <f>IF(C340&gt;C$12,C340,IF(A340="T",C340+1,IF((DATE(YEAR(C340),MONTH(C340)+C$10,DAY(C340)))&lt;C$12,(DATE(YEAR(C340),MONTH(C340)+C$10,DAY(C340))),C$12)))</f>
        <v>42371</v>
      </c>
      <c r="D341" s="14"/>
      <c r="E341" s="15">
        <f>IF(A341="I",C$4*C$6*(_XLL.FRAZIONE.ANNO(C340,C341,C$14))*(1-C$7),IF(A341="R",IF(A340="I",C$4*C$6*(_XLL.FRAZIONE.ANNO(C340,C$12,C$14))*(1-C$7),IF(A341="R",IF(A340="Q",C$4*C$6*(_XLL.FRAZIONE.ANNO(C$11,C341,C$14))*(1-C$7)))),IF(A341="C",C$4*C$13/100,IF(A341="T",-(C$13-C$5)*C$4/100*C$7,0))))</f>
        <v>0</v>
      </c>
      <c r="F341" s="15"/>
      <c r="G341" s="15"/>
      <c r="H341" s="15"/>
      <c r="I341" s="13" t="str">
        <f>IF(A341&lt;&gt;"",C341-$C$20," ")</f>
        <v> </v>
      </c>
      <c r="J341" s="31">
        <f>IF(A341&lt;&gt;"",E341/(1+$M$39)^(I341/365),"")</f>
      </c>
    </row>
    <row r="342" spans="1:10" s="13" customFormat="1" ht="11.25">
      <c r="A342" s="12">
        <f>IF(A341="I",IF(C342&lt;C$12,"I","R"),IF(A341="R","C",IF(A341="C","T",IF(A341="T","",""))))</f>
      </c>
      <c r="B342" s="13">
        <f t="shared" si="4"/>
      </c>
      <c r="C342" s="14">
        <f>IF(C341&gt;C$12,C341,IF(A341="T",C341+1,IF((DATE(YEAR(C341),MONTH(C341)+C$10,DAY(C341)))&lt;C$12,(DATE(YEAR(C341),MONTH(C341)+C$10,DAY(C341))),C$12)))</f>
        <v>42371</v>
      </c>
      <c r="D342" s="14"/>
      <c r="E342" s="15">
        <f>IF(A342="I",C$4*C$6*(_XLL.FRAZIONE.ANNO(C341,C342,C$14))*(1-C$7),IF(A342="R",IF(A341="I",C$4*C$6*(_XLL.FRAZIONE.ANNO(C341,C$12,C$14))*(1-C$7),IF(A342="R",IF(A341="Q",C$4*C$6*(_XLL.FRAZIONE.ANNO(C$11,C342,C$14))*(1-C$7)))),IF(A342="C",C$4*C$13/100,IF(A342="T",-(C$13-C$5)*C$4/100*C$7,0))))</f>
        <v>0</v>
      </c>
      <c r="F342" s="15"/>
      <c r="G342" s="15"/>
      <c r="H342" s="15"/>
      <c r="I342" s="13" t="str">
        <f>IF(A342&lt;&gt;"",C342-$C$20," ")</f>
        <v> </v>
      </c>
      <c r="J342" s="31">
        <f>IF(A342&lt;&gt;"",E342/(1+$M$39)^(I342/365),"")</f>
      </c>
    </row>
    <row r="343" spans="1:10" s="13" customFormat="1" ht="11.25">
      <c r="A343" s="12">
        <f>IF(A342="I",IF(C343&lt;C$12,"I","R"),IF(A342="R","C",IF(A342="C","T",IF(A342="T","",""))))</f>
      </c>
      <c r="B343" s="13">
        <f t="shared" si="4"/>
      </c>
      <c r="C343" s="14">
        <f>IF(C342&gt;C$12,C342,IF(A342="T",C342+1,IF((DATE(YEAR(C342),MONTH(C342)+C$10,DAY(C342)))&lt;C$12,(DATE(YEAR(C342),MONTH(C342)+C$10,DAY(C342))),C$12)))</f>
        <v>42371</v>
      </c>
      <c r="D343" s="14"/>
      <c r="E343" s="15">
        <f>IF(A343="I",C$4*C$6*(_XLL.FRAZIONE.ANNO(C342,C343,C$14))*(1-C$7),IF(A343="R",IF(A342="I",C$4*C$6*(_XLL.FRAZIONE.ANNO(C342,C$12,C$14))*(1-C$7),IF(A343="R",IF(A342="Q",C$4*C$6*(_XLL.FRAZIONE.ANNO(C$11,C343,C$14))*(1-C$7)))),IF(A343="C",C$4*C$13/100,IF(A343="T",-(C$13-C$5)*C$4/100*C$7,0))))</f>
        <v>0</v>
      </c>
      <c r="F343" s="15"/>
      <c r="G343" s="15"/>
      <c r="H343" s="15"/>
      <c r="I343" s="13" t="str">
        <f>IF(A343&lt;&gt;"",C343-$C$20," ")</f>
        <v> </v>
      </c>
      <c r="J343" s="31">
        <f>IF(A343&lt;&gt;"",E343/(1+$M$39)^(I343/365),"")</f>
      </c>
    </row>
    <row r="344" spans="1:10" s="13" customFormat="1" ht="11.25">
      <c r="A344" s="12">
        <f>IF(A343="I",IF(C344&lt;C$12,"I","R"),IF(A343="R","C",IF(A343="C","T",IF(A343="T","",""))))</f>
      </c>
      <c r="B344" s="13">
        <f aca="true" t="shared" si="5" ref="B344:B407">IF(A344="I","Cedola netta",IF(A344="R","Interessi maturati a data scadenza",IF(A344="C","Capitale",IF(A344="T","Tassazione capital gain",""))))</f>
      </c>
      <c r="C344" s="14">
        <f>IF(C343&gt;C$12,C343,IF(A343="T",C343+1,IF((DATE(YEAR(C343),MONTH(C343)+C$10,DAY(C343)))&lt;C$12,(DATE(YEAR(C343),MONTH(C343)+C$10,DAY(C343))),C$12)))</f>
        <v>42371</v>
      </c>
      <c r="D344" s="14"/>
      <c r="E344" s="15">
        <f>IF(A344="I",C$4*C$6*(_XLL.FRAZIONE.ANNO(C343,C344,C$14))*(1-C$7),IF(A344="R",IF(A343="I",C$4*C$6*(_XLL.FRAZIONE.ANNO(C343,C$12,C$14))*(1-C$7),IF(A344="R",IF(A343="Q",C$4*C$6*(_XLL.FRAZIONE.ANNO(C$11,C344,C$14))*(1-C$7)))),IF(A344="C",C$4*C$13/100,IF(A344="T",-(C$13-C$5)*C$4/100*C$7,0))))</f>
        <v>0</v>
      </c>
      <c r="F344" s="15"/>
      <c r="G344" s="15"/>
      <c r="H344" s="15"/>
      <c r="I344" s="13" t="str">
        <f>IF(A344&lt;&gt;"",C344-$C$20," ")</f>
        <v> </v>
      </c>
      <c r="J344" s="31">
        <f>IF(A344&lt;&gt;"",E344/(1+$M$39)^(I344/365),"")</f>
      </c>
    </row>
    <row r="345" spans="1:10" s="13" customFormat="1" ht="11.25">
      <c r="A345" s="12">
        <f>IF(A344="I",IF(C345&lt;C$12,"I","R"),IF(A344="R","C",IF(A344="C","T",IF(A344="T","",""))))</f>
      </c>
      <c r="B345" s="13">
        <f t="shared" si="5"/>
      </c>
      <c r="C345" s="14">
        <f>IF(C344&gt;C$12,C344,IF(A344="T",C344+1,IF((DATE(YEAR(C344),MONTH(C344)+C$10,DAY(C344)))&lt;C$12,(DATE(YEAR(C344),MONTH(C344)+C$10,DAY(C344))),C$12)))</f>
        <v>42371</v>
      </c>
      <c r="D345" s="14"/>
      <c r="E345" s="15">
        <f>IF(A345="I",C$4*C$6*(_XLL.FRAZIONE.ANNO(C344,C345,C$14))*(1-C$7),IF(A345="R",IF(A344="I",C$4*C$6*(_XLL.FRAZIONE.ANNO(C344,C$12,C$14))*(1-C$7),IF(A345="R",IF(A344="Q",C$4*C$6*(_XLL.FRAZIONE.ANNO(C$11,C345,C$14))*(1-C$7)))),IF(A345="C",C$4*C$13/100,IF(A345="T",-(C$13-C$5)*C$4/100*C$7,0))))</f>
        <v>0</v>
      </c>
      <c r="F345" s="15"/>
      <c r="G345" s="15"/>
      <c r="H345" s="15"/>
      <c r="I345" s="13" t="str">
        <f>IF(A345&lt;&gt;"",C345-$C$20," ")</f>
        <v> </v>
      </c>
      <c r="J345" s="31">
        <f>IF(A345&lt;&gt;"",E345/(1+$M$39)^(I345/365),"")</f>
      </c>
    </row>
    <row r="346" spans="1:10" s="13" customFormat="1" ht="11.25">
      <c r="A346" s="12">
        <f>IF(A345="I",IF(C346&lt;C$12,"I","R"),IF(A345="R","C",IF(A345="C","T",IF(A345="T","",""))))</f>
      </c>
      <c r="B346" s="13">
        <f t="shared" si="5"/>
      </c>
      <c r="C346" s="14">
        <f>IF(C345&gt;C$12,C345,IF(A345="T",C345+1,IF((DATE(YEAR(C345),MONTH(C345)+C$10,DAY(C345)))&lt;C$12,(DATE(YEAR(C345),MONTH(C345)+C$10,DAY(C345))),C$12)))</f>
        <v>42371</v>
      </c>
      <c r="D346" s="14"/>
      <c r="E346" s="15">
        <f>IF(A346="I",C$4*C$6*(_XLL.FRAZIONE.ANNO(C345,C346,C$14))*(1-C$7),IF(A346="R",IF(A345="I",C$4*C$6*(_XLL.FRAZIONE.ANNO(C345,C$12,C$14))*(1-C$7),IF(A346="R",IF(A345="Q",C$4*C$6*(_XLL.FRAZIONE.ANNO(C$11,C346,C$14))*(1-C$7)))),IF(A346="C",C$4*C$13/100,IF(A346="T",-(C$13-C$5)*C$4/100*C$7,0))))</f>
        <v>0</v>
      </c>
      <c r="F346" s="15"/>
      <c r="G346" s="15"/>
      <c r="H346" s="15"/>
      <c r="I346" s="13" t="str">
        <f>IF(A346&lt;&gt;"",C346-$C$20," ")</f>
        <v> </v>
      </c>
      <c r="J346" s="31">
        <f>IF(A346&lt;&gt;"",E346/(1+$M$39)^(I346/365),"")</f>
      </c>
    </row>
    <row r="347" spans="1:10" s="13" customFormat="1" ht="11.25">
      <c r="A347" s="12">
        <f>IF(A346="I",IF(C347&lt;C$12,"I","R"),IF(A346="R","C",IF(A346="C","T",IF(A346="T","",""))))</f>
      </c>
      <c r="B347" s="13">
        <f t="shared" si="5"/>
      </c>
      <c r="C347" s="14">
        <f>IF(C346&gt;C$12,C346,IF(A346="T",C346+1,IF((DATE(YEAR(C346),MONTH(C346)+C$10,DAY(C346)))&lt;C$12,(DATE(YEAR(C346),MONTH(C346)+C$10,DAY(C346))),C$12)))</f>
        <v>42371</v>
      </c>
      <c r="D347" s="14"/>
      <c r="E347" s="15">
        <f>IF(A347="I",C$4*C$6*(_XLL.FRAZIONE.ANNO(C346,C347,C$14))*(1-C$7),IF(A347="R",IF(A346="I",C$4*C$6*(_XLL.FRAZIONE.ANNO(C346,C$12,C$14))*(1-C$7),IF(A347="R",IF(A346="Q",C$4*C$6*(_XLL.FRAZIONE.ANNO(C$11,C347,C$14))*(1-C$7)))),IF(A347="C",C$4*C$13/100,IF(A347="T",-(C$13-C$5)*C$4/100*C$7,0))))</f>
        <v>0</v>
      </c>
      <c r="F347" s="15"/>
      <c r="G347" s="15"/>
      <c r="H347" s="15"/>
      <c r="I347" s="13" t="str">
        <f>IF(A347&lt;&gt;"",C347-$C$20," ")</f>
        <v> </v>
      </c>
      <c r="J347" s="31">
        <f>IF(A347&lt;&gt;"",E347/(1+$M$39)^(I347/365),"")</f>
      </c>
    </row>
    <row r="348" spans="1:10" s="13" customFormat="1" ht="11.25">
      <c r="A348" s="12">
        <f>IF(A347="I",IF(C348&lt;C$12,"I","R"),IF(A347="R","C",IF(A347="C","T",IF(A347="T","",""))))</f>
      </c>
      <c r="B348" s="13">
        <f t="shared" si="5"/>
      </c>
      <c r="C348" s="14">
        <f>IF(C347&gt;C$12,C347,IF(A347="T",C347+1,IF((DATE(YEAR(C347),MONTH(C347)+C$10,DAY(C347)))&lt;C$12,(DATE(YEAR(C347),MONTH(C347)+C$10,DAY(C347))),C$12)))</f>
        <v>42371</v>
      </c>
      <c r="D348" s="14"/>
      <c r="E348" s="15">
        <f>IF(A348="I",C$4*C$6*(_XLL.FRAZIONE.ANNO(C347,C348,C$14))*(1-C$7),IF(A348="R",IF(A347="I",C$4*C$6*(_XLL.FRAZIONE.ANNO(C347,C$12,C$14))*(1-C$7),IF(A348="R",IF(A347="Q",C$4*C$6*(_XLL.FRAZIONE.ANNO(C$11,C348,C$14))*(1-C$7)))),IF(A348="C",C$4*C$13/100,IF(A348="T",-(C$13-C$5)*C$4/100*C$7,0))))</f>
        <v>0</v>
      </c>
      <c r="F348" s="15"/>
      <c r="G348" s="15"/>
      <c r="H348" s="15"/>
      <c r="I348" s="13" t="str">
        <f>IF(A348&lt;&gt;"",C348-$C$20," ")</f>
        <v> </v>
      </c>
      <c r="J348" s="31">
        <f>IF(A348&lt;&gt;"",E348/(1+$M$39)^(I348/365),"")</f>
      </c>
    </row>
    <row r="349" spans="1:10" s="13" customFormat="1" ht="11.25">
      <c r="A349" s="12">
        <f>IF(A348="I",IF(C349&lt;C$12,"I","R"),IF(A348="R","C",IF(A348="C","T",IF(A348="T","",""))))</f>
      </c>
      <c r="B349" s="13">
        <f t="shared" si="5"/>
      </c>
      <c r="C349" s="14">
        <f>IF(C348&gt;C$12,C348,IF(A348="T",C348+1,IF((DATE(YEAR(C348),MONTH(C348)+C$10,DAY(C348)))&lt;C$12,(DATE(YEAR(C348),MONTH(C348)+C$10,DAY(C348))),C$12)))</f>
        <v>42371</v>
      </c>
      <c r="D349" s="14"/>
      <c r="E349" s="15">
        <f>IF(A349="I",C$4*C$6*(_XLL.FRAZIONE.ANNO(C348,C349,C$14))*(1-C$7),IF(A349="R",IF(A348="I",C$4*C$6*(_XLL.FRAZIONE.ANNO(C348,C$12,C$14))*(1-C$7),IF(A349="R",IF(A348="Q",C$4*C$6*(_XLL.FRAZIONE.ANNO(C$11,C349,C$14))*(1-C$7)))),IF(A349="C",C$4*C$13/100,IF(A349="T",-(C$13-C$5)*C$4/100*C$7,0))))</f>
        <v>0</v>
      </c>
      <c r="F349" s="15"/>
      <c r="G349" s="15"/>
      <c r="H349" s="15"/>
      <c r="I349" s="13" t="str">
        <f>IF(A349&lt;&gt;"",C349-$C$20," ")</f>
        <v> </v>
      </c>
      <c r="J349" s="31">
        <f>IF(A349&lt;&gt;"",E349/(1+$M$39)^(I349/365),"")</f>
      </c>
    </row>
    <row r="350" spans="1:10" s="13" customFormat="1" ht="11.25">
      <c r="A350" s="12">
        <f>IF(A349="I",IF(C350&lt;C$12,"I","R"),IF(A349="R","C",IF(A349="C","T",IF(A349="T","",""))))</f>
      </c>
      <c r="B350" s="13">
        <f t="shared" si="5"/>
      </c>
      <c r="C350" s="14">
        <f>IF(C349&gt;C$12,C349,IF(A349="T",C349+1,IF((DATE(YEAR(C349),MONTH(C349)+C$10,DAY(C349)))&lt;C$12,(DATE(YEAR(C349),MONTH(C349)+C$10,DAY(C349))),C$12)))</f>
        <v>42371</v>
      </c>
      <c r="D350" s="14"/>
      <c r="E350" s="15">
        <f>IF(A350="I",C$4*C$6*(_XLL.FRAZIONE.ANNO(C349,C350,C$14))*(1-C$7),IF(A350="R",IF(A349="I",C$4*C$6*(_XLL.FRAZIONE.ANNO(C349,C$12,C$14))*(1-C$7),IF(A350="R",IF(A349="Q",C$4*C$6*(_XLL.FRAZIONE.ANNO(C$11,C350,C$14))*(1-C$7)))),IF(A350="C",C$4*C$13/100,IF(A350="T",-(C$13-C$5)*C$4/100*C$7,0))))</f>
        <v>0</v>
      </c>
      <c r="F350" s="15"/>
      <c r="G350" s="15"/>
      <c r="H350" s="15"/>
      <c r="I350" s="13" t="str">
        <f>IF(A350&lt;&gt;"",C350-$C$20," ")</f>
        <v> </v>
      </c>
      <c r="J350" s="31">
        <f>IF(A350&lt;&gt;"",E350/(1+$M$39)^(I350/365),"")</f>
      </c>
    </row>
    <row r="351" spans="1:10" s="13" customFormat="1" ht="11.25">
      <c r="A351" s="12">
        <f>IF(A350="I",IF(C351&lt;C$12,"I","R"),IF(A350="R","C",IF(A350="C","T",IF(A350="T","",""))))</f>
      </c>
      <c r="B351" s="13">
        <f t="shared" si="5"/>
      </c>
      <c r="C351" s="14">
        <f>IF(C350&gt;C$12,C350,IF(A350="T",C350+1,IF((DATE(YEAR(C350),MONTH(C350)+C$10,DAY(C350)))&lt;C$12,(DATE(YEAR(C350),MONTH(C350)+C$10,DAY(C350))),C$12)))</f>
        <v>42371</v>
      </c>
      <c r="D351" s="14"/>
      <c r="E351" s="15">
        <f>IF(A351="I",C$4*C$6*(_XLL.FRAZIONE.ANNO(C350,C351,C$14))*(1-C$7),IF(A351="R",IF(A350="I",C$4*C$6*(_XLL.FRAZIONE.ANNO(C350,C$12,C$14))*(1-C$7),IF(A351="R",IF(A350="Q",C$4*C$6*(_XLL.FRAZIONE.ANNO(C$11,C351,C$14))*(1-C$7)))),IF(A351="C",C$4*C$13/100,IF(A351="T",-(C$13-C$5)*C$4/100*C$7,0))))</f>
        <v>0</v>
      </c>
      <c r="F351" s="15"/>
      <c r="G351" s="15"/>
      <c r="H351" s="15"/>
      <c r="I351" s="13" t="str">
        <f>IF(A351&lt;&gt;"",C351-$C$20," ")</f>
        <v> </v>
      </c>
      <c r="J351" s="31">
        <f>IF(A351&lt;&gt;"",E351/(1+$M$39)^(I351/365),"")</f>
      </c>
    </row>
    <row r="352" spans="1:10" s="13" customFormat="1" ht="11.25">
      <c r="A352" s="12">
        <f>IF(A351="I",IF(C352&lt;C$12,"I","R"),IF(A351="R","C",IF(A351="C","T",IF(A351="T","",""))))</f>
      </c>
      <c r="B352" s="13">
        <f t="shared" si="5"/>
      </c>
      <c r="C352" s="14">
        <f>IF(C351&gt;C$12,C351,IF(A351="T",C351+1,IF((DATE(YEAR(C351),MONTH(C351)+C$10,DAY(C351)))&lt;C$12,(DATE(YEAR(C351),MONTH(C351)+C$10,DAY(C351))),C$12)))</f>
        <v>42371</v>
      </c>
      <c r="D352" s="14"/>
      <c r="E352" s="15">
        <f>IF(A352="I",C$4*C$6*(_XLL.FRAZIONE.ANNO(C351,C352,C$14))*(1-C$7),IF(A352="R",IF(A351="I",C$4*C$6*(_XLL.FRAZIONE.ANNO(C351,C$12,C$14))*(1-C$7),IF(A352="R",IF(A351="Q",C$4*C$6*(_XLL.FRAZIONE.ANNO(C$11,C352,C$14))*(1-C$7)))),IF(A352="C",C$4*C$13/100,IF(A352="T",-(C$13-C$5)*C$4/100*C$7,0))))</f>
        <v>0</v>
      </c>
      <c r="F352" s="15"/>
      <c r="G352" s="15"/>
      <c r="H352" s="15"/>
      <c r="I352" s="13" t="str">
        <f>IF(A352&lt;&gt;"",C352-$C$20," ")</f>
        <v> </v>
      </c>
      <c r="J352" s="31">
        <f>IF(A352&lt;&gt;"",E352/(1+$M$39)^(I352/365),"")</f>
      </c>
    </row>
    <row r="353" spans="1:10" s="13" customFormat="1" ht="11.25">
      <c r="A353" s="12">
        <f>IF(A352="I",IF(C353&lt;C$12,"I","R"),IF(A352="R","C",IF(A352="C","T",IF(A352="T","",""))))</f>
      </c>
      <c r="B353" s="13">
        <f t="shared" si="5"/>
      </c>
      <c r="C353" s="14">
        <f>IF(C352&gt;C$12,C352,IF(A352="T",C352+1,IF((DATE(YEAR(C352),MONTH(C352)+C$10,DAY(C352)))&lt;C$12,(DATE(YEAR(C352),MONTH(C352)+C$10,DAY(C352))),C$12)))</f>
        <v>42371</v>
      </c>
      <c r="D353" s="14"/>
      <c r="E353" s="15">
        <f>IF(A353="I",C$4*C$6*(_XLL.FRAZIONE.ANNO(C352,C353,C$14))*(1-C$7),IF(A353="R",IF(A352="I",C$4*C$6*(_XLL.FRAZIONE.ANNO(C352,C$12,C$14))*(1-C$7),IF(A353="R",IF(A352="Q",C$4*C$6*(_XLL.FRAZIONE.ANNO(C$11,C353,C$14))*(1-C$7)))),IF(A353="C",C$4*C$13/100,IF(A353="T",-(C$13-C$5)*C$4/100*C$7,0))))</f>
        <v>0</v>
      </c>
      <c r="F353" s="15"/>
      <c r="G353" s="15"/>
      <c r="H353" s="15"/>
      <c r="I353" s="13" t="str">
        <f>IF(A353&lt;&gt;"",C353-$C$20," ")</f>
        <v> </v>
      </c>
      <c r="J353" s="31">
        <f>IF(A353&lt;&gt;"",E353/(1+$M$39)^(I353/365),"")</f>
      </c>
    </row>
    <row r="354" spans="1:10" s="13" customFormat="1" ht="11.25">
      <c r="A354" s="12">
        <f>IF(A353="I",IF(C354&lt;C$12,"I","R"),IF(A353="R","C",IF(A353="C","T",IF(A353="T","",""))))</f>
      </c>
      <c r="B354" s="13">
        <f t="shared" si="5"/>
      </c>
      <c r="C354" s="14">
        <f>IF(C353&gt;C$12,C353,IF(A353="T",C353+1,IF((DATE(YEAR(C353),MONTH(C353)+C$10,DAY(C353)))&lt;C$12,(DATE(YEAR(C353),MONTH(C353)+C$10,DAY(C353))),C$12)))</f>
        <v>42371</v>
      </c>
      <c r="D354" s="14"/>
      <c r="E354" s="15">
        <f>IF(A354="I",C$4*C$6*(_XLL.FRAZIONE.ANNO(C353,C354,C$14))*(1-C$7),IF(A354="R",IF(A353="I",C$4*C$6*(_XLL.FRAZIONE.ANNO(C353,C$12,C$14))*(1-C$7),IF(A354="R",IF(A353="Q",C$4*C$6*(_XLL.FRAZIONE.ANNO(C$11,C354,C$14))*(1-C$7)))),IF(A354="C",C$4*C$13/100,IF(A354="T",-(C$13-C$5)*C$4/100*C$7,0))))</f>
        <v>0</v>
      </c>
      <c r="F354" s="15"/>
      <c r="G354" s="15"/>
      <c r="H354" s="15"/>
      <c r="I354" s="13" t="str">
        <f>IF(A354&lt;&gt;"",C354-$C$20," ")</f>
        <v> </v>
      </c>
      <c r="J354" s="31">
        <f>IF(A354&lt;&gt;"",E354/(1+$M$39)^(I354/365),"")</f>
      </c>
    </row>
    <row r="355" spans="1:10" s="13" customFormat="1" ht="11.25">
      <c r="A355" s="12">
        <f>IF(A354="I",IF(C355&lt;C$12,"I","R"),IF(A354="R","C",IF(A354="C","T",IF(A354="T","",""))))</f>
      </c>
      <c r="B355" s="13">
        <f t="shared" si="5"/>
      </c>
      <c r="C355" s="14">
        <f>IF(C354&gt;C$12,C354,IF(A354="T",C354+1,IF((DATE(YEAR(C354),MONTH(C354)+C$10,DAY(C354)))&lt;C$12,(DATE(YEAR(C354),MONTH(C354)+C$10,DAY(C354))),C$12)))</f>
        <v>42371</v>
      </c>
      <c r="D355" s="14"/>
      <c r="E355" s="15">
        <f>IF(A355="I",C$4*C$6*(_XLL.FRAZIONE.ANNO(C354,C355,C$14))*(1-C$7),IF(A355="R",IF(A354="I",C$4*C$6*(_XLL.FRAZIONE.ANNO(C354,C$12,C$14))*(1-C$7),IF(A355="R",IF(A354="Q",C$4*C$6*(_XLL.FRAZIONE.ANNO(C$11,C355,C$14))*(1-C$7)))),IF(A355="C",C$4*C$13/100,IF(A355="T",-(C$13-C$5)*C$4/100*C$7,0))))</f>
        <v>0</v>
      </c>
      <c r="F355" s="15"/>
      <c r="G355" s="15"/>
      <c r="H355" s="15"/>
      <c r="I355" s="13" t="str">
        <f>IF(A355&lt;&gt;"",C355-$C$20," ")</f>
        <v> </v>
      </c>
      <c r="J355" s="31">
        <f>IF(A355&lt;&gt;"",E355/(1+$M$39)^(I355/365),"")</f>
      </c>
    </row>
    <row r="356" spans="1:10" s="13" customFormat="1" ht="11.25">
      <c r="A356" s="12">
        <f>IF(A355="I",IF(C356&lt;C$12,"I","R"),IF(A355="R","C",IF(A355="C","T",IF(A355="T","",""))))</f>
      </c>
      <c r="B356" s="13">
        <f t="shared" si="5"/>
      </c>
      <c r="C356" s="14">
        <f>IF(C355&gt;C$12,C355,IF(A355="T",C355+1,IF((DATE(YEAR(C355),MONTH(C355)+C$10,DAY(C355)))&lt;C$12,(DATE(YEAR(C355),MONTH(C355)+C$10,DAY(C355))),C$12)))</f>
        <v>42371</v>
      </c>
      <c r="D356" s="14"/>
      <c r="E356" s="15">
        <f>IF(A356="I",C$4*C$6*(_XLL.FRAZIONE.ANNO(C355,C356,C$14))*(1-C$7),IF(A356="R",IF(A355="I",C$4*C$6*(_XLL.FRAZIONE.ANNO(C355,C$12,C$14))*(1-C$7),IF(A356="R",IF(A355="Q",C$4*C$6*(_XLL.FRAZIONE.ANNO(C$11,C356,C$14))*(1-C$7)))),IF(A356="C",C$4*C$13/100,IF(A356="T",-(C$13-C$5)*C$4/100*C$7,0))))</f>
        <v>0</v>
      </c>
      <c r="F356" s="15"/>
      <c r="G356" s="15"/>
      <c r="H356" s="15"/>
      <c r="I356" s="13" t="str">
        <f>IF(A356&lt;&gt;"",C356-$C$20," ")</f>
        <v> </v>
      </c>
      <c r="J356" s="31">
        <f>IF(A356&lt;&gt;"",E356/(1+$M$39)^(I356/365),"")</f>
      </c>
    </row>
    <row r="357" spans="1:10" s="13" customFormat="1" ht="11.25">
      <c r="A357" s="12">
        <f>IF(A356="I",IF(C357&lt;C$12,"I","R"),IF(A356="R","C",IF(A356="C","T",IF(A356="T","",""))))</f>
      </c>
      <c r="B357" s="13">
        <f t="shared" si="5"/>
      </c>
      <c r="C357" s="14">
        <f>IF(C356&gt;C$12,C356,IF(A356="T",C356+1,IF((DATE(YEAR(C356),MONTH(C356)+C$10,DAY(C356)))&lt;C$12,(DATE(YEAR(C356),MONTH(C356)+C$10,DAY(C356))),C$12)))</f>
        <v>42371</v>
      </c>
      <c r="D357" s="14"/>
      <c r="E357" s="15">
        <f>IF(A357="I",C$4*C$6*(_XLL.FRAZIONE.ANNO(C356,C357,C$14))*(1-C$7),IF(A357="R",IF(A356="I",C$4*C$6*(_XLL.FRAZIONE.ANNO(C356,C$12,C$14))*(1-C$7),IF(A357="R",IF(A356="Q",C$4*C$6*(_XLL.FRAZIONE.ANNO(C$11,C357,C$14))*(1-C$7)))),IF(A357="C",C$4*C$13/100,IF(A357="T",-(C$13-C$5)*C$4/100*C$7,0))))</f>
        <v>0</v>
      </c>
      <c r="F357" s="15"/>
      <c r="G357" s="15"/>
      <c r="H357" s="15"/>
      <c r="I357" s="13" t="str">
        <f>IF(A357&lt;&gt;"",C357-$C$20," ")</f>
        <v> </v>
      </c>
      <c r="J357" s="31">
        <f>IF(A357&lt;&gt;"",E357/(1+$M$39)^(I357/365),"")</f>
      </c>
    </row>
    <row r="358" spans="1:10" s="13" customFormat="1" ht="11.25">
      <c r="A358" s="12">
        <f>IF(A357="I",IF(C358&lt;C$12,"I","R"),IF(A357="R","C",IF(A357="C","T",IF(A357="T","",""))))</f>
      </c>
      <c r="B358" s="13">
        <f t="shared" si="5"/>
      </c>
      <c r="C358" s="14">
        <f>IF(C357&gt;C$12,C357,IF(A357="T",C357+1,IF((DATE(YEAR(C357),MONTH(C357)+C$10,DAY(C357)))&lt;C$12,(DATE(YEAR(C357),MONTH(C357)+C$10,DAY(C357))),C$12)))</f>
        <v>42371</v>
      </c>
      <c r="D358" s="14"/>
      <c r="E358" s="15">
        <f>IF(A358="I",C$4*C$6*(_XLL.FRAZIONE.ANNO(C357,C358,C$14))*(1-C$7),IF(A358="R",IF(A357="I",C$4*C$6*(_XLL.FRAZIONE.ANNO(C357,C$12,C$14))*(1-C$7),IF(A358="R",IF(A357="Q",C$4*C$6*(_XLL.FRAZIONE.ANNO(C$11,C358,C$14))*(1-C$7)))),IF(A358="C",C$4*C$13/100,IF(A358="T",-(C$13-C$5)*C$4/100*C$7,0))))</f>
        <v>0</v>
      </c>
      <c r="F358" s="15"/>
      <c r="G358" s="15"/>
      <c r="H358" s="15"/>
      <c r="I358" s="13" t="str">
        <f>IF(A358&lt;&gt;"",C358-$C$20," ")</f>
        <v> </v>
      </c>
      <c r="J358" s="31">
        <f>IF(A358&lt;&gt;"",E358/(1+$M$39)^(I358/365),"")</f>
      </c>
    </row>
    <row r="359" spans="1:10" s="13" customFormat="1" ht="11.25">
      <c r="A359" s="12">
        <f>IF(A358="I",IF(C359&lt;C$12,"I","R"),IF(A358="R","C",IF(A358="C","T",IF(A358="T","",""))))</f>
      </c>
      <c r="B359" s="13">
        <f t="shared" si="5"/>
      </c>
      <c r="C359" s="14">
        <f>IF(C358&gt;C$12,C358,IF(A358="T",C358+1,IF((DATE(YEAR(C358),MONTH(C358)+C$10,DAY(C358)))&lt;C$12,(DATE(YEAR(C358),MONTH(C358)+C$10,DAY(C358))),C$12)))</f>
        <v>42371</v>
      </c>
      <c r="D359" s="14"/>
      <c r="E359" s="15">
        <f>IF(A359="I",C$4*C$6*(_XLL.FRAZIONE.ANNO(C358,C359,C$14))*(1-C$7),IF(A359="R",IF(A358="I",C$4*C$6*(_XLL.FRAZIONE.ANNO(C358,C$12,C$14))*(1-C$7),IF(A359="R",IF(A358="Q",C$4*C$6*(_XLL.FRAZIONE.ANNO(C$11,C359,C$14))*(1-C$7)))),IF(A359="C",C$4*C$13/100,IF(A359="T",-(C$13-C$5)*C$4/100*C$7,0))))</f>
        <v>0</v>
      </c>
      <c r="F359" s="15"/>
      <c r="G359" s="15"/>
      <c r="H359" s="15"/>
      <c r="I359" s="13" t="str">
        <f>IF(A359&lt;&gt;"",C359-$C$20," ")</f>
        <v> </v>
      </c>
      <c r="J359" s="31">
        <f>IF(A359&lt;&gt;"",E359/(1+$M$39)^(I359/365),"")</f>
      </c>
    </row>
    <row r="360" spans="1:10" s="13" customFormat="1" ht="11.25">
      <c r="A360" s="12">
        <f>IF(A359="I",IF(C360&lt;C$12,"I","R"),IF(A359="R","C",IF(A359="C","T",IF(A359="T","",""))))</f>
      </c>
      <c r="B360" s="13">
        <f t="shared" si="5"/>
      </c>
      <c r="C360" s="14">
        <f>IF(C359&gt;C$12,C359,IF(A359="T",C359+1,IF((DATE(YEAR(C359),MONTH(C359)+C$10,DAY(C359)))&lt;C$12,(DATE(YEAR(C359),MONTH(C359)+C$10,DAY(C359))),C$12)))</f>
        <v>42371</v>
      </c>
      <c r="D360" s="14"/>
      <c r="E360" s="15">
        <f>IF(A360="I",C$4*C$6*(_XLL.FRAZIONE.ANNO(C359,C360,C$14))*(1-C$7),IF(A360="R",IF(A359="I",C$4*C$6*(_XLL.FRAZIONE.ANNO(C359,C$12,C$14))*(1-C$7),IF(A360="R",IF(A359="Q",C$4*C$6*(_XLL.FRAZIONE.ANNO(C$11,C360,C$14))*(1-C$7)))),IF(A360="C",C$4*C$13/100,IF(A360="T",-(C$13-C$5)*C$4/100*C$7,0))))</f>
        <v>0</v>
      </c>
      <c r="F360" s="15"/>
      <c r="G360" s="15"/>
      <c r="H360" s="15"/>
      <c r="I360" s="13" t="str">
        <f>IF(A360&lt;&gt;"",C360-$C$20," ")</f>
        <v> </v>
      </c>
      <c r="J360" s="31">
        <f>IF(A360&lt;&gt;"",E360/(1+$M$39)^(I360/365),"")</f>
      </c>
    </row>
    <row r="361" spans="1:10" s="13" customFormat="1" ht="11.25">
      <c r="A361" s="12">
        <f>IF(A360="I",IF(C361&lt;C$12,"I","R"),IF(A360="R","C",IF(A360="C","T",IF(A360="T","",""))))</f>
      </c>
      <c r="B361" s="13">
        <f t="shared" si="5"/>
      </c>
      <c r="C361" s="14">
        <f>IF(C360&gt;C$12,C360,IF(A360="T",C360+1,IF((DATE(YEAR(C360),MONTH(C360)+C$10,DAY(C360)))&lt;C$12,(DATE(YEAR(C360),MONTH(C360)+C$10,DAY(C360))),C$12)))</f>
        <v>42371</v>
      </c>
      <c r="D361" s="14"/>
      <c r="E361" s="15">
        <f>IF(A361="I",C$4*C$6*(_XLL.FRAZIONE.ANNO(C360,C361,C$14))*(1-C$7),IF(A361="R",IF(A360="I",C$4*C$6*(_XLL.FRAZIONE.ANNO(C360,C$12,C$14))*(1-C$7),IF(A361="R",IF(A360="Q",C$4*C$6*(_XLL.FRAZIONE.ANNO(C$11,C361,C$14))*(1-C$7)))),IF(A361="C",C$4*C$13/100,IF(A361="T",-(C$13-C$5)*C$4/100*C$7,0))))</f>
        <v>0</v>
      </c>
      <c r="F361" s="15"/>
      <c r="G361" s="15"/>
      <c r="H361" s="15"/>
      <c r="I361" s="13" t="str">
        <f>IF(A361&lt;&gt;"",C361-$C$20," ")</f>
        <v> </v>
      </c>
      <c r="J361" s="31">
        <f>IF(A361&lt;&gt;"",E361/(1+$M$39)^(I361/365),"")</f>
      </c>
    </row>
    <row r="362" spans="1:10" s="13" customFormat="1" ht="11.25">
      <c r="A362" s="12">
        <f>IF(A361="I",IF(C362&lt;C$12,"I","R"),IF(A361="R","C",IF(A361="C","T",IF(A361="T","",""))))</f>
      </c>
      <c r="B362" s="13">
        <f t="shared" si="5"/>
      </c>
      <c r="C362" s="14">
        <f>IF(C361&gt;C$12,C361,IF(A361="T",C361+1,IF((DATE(YEAR(C361),MONTH(C361)+C$10,DAY(C361)))&lt;C$12,(DATE(YEAR(C361),MONTH(C361)+C$10,DAY(C361))),C$12)))</f>
        <v>42371</v>
      </c>
      <c r="D362" s="14"/>
      <c r="E362" s="15">
        <f>IF(A362="I",C$4*C$6*(_XLL.FRAZIONE.ANNO(C361,C362,C$14))*(1-C$7),IF(A362="R",IF(A361="I",C$4*C$6*(_XLL.FRAZIONE.ANNO(C361,C$12,C$14))*(1-C$7),IF(A362="R",IF(A361="Q",C$4*C$6*(_XLL.FRAZIONE.ANNO(C$11,C362,C$14))*(1-C$7)))),IF(A362="C",C$4*C$13/100,IF(A362="T",-(C$13-C$5)*C$4/100*C$7,0))))</f>
        <v>0</v>
      </c>
      <c r="F362" s="15"/>
      <c r="G362" s="15"/>
      <c r="H362" s="15"/>
      <c r="I362" s="13" t="str">
        <f>IF(A362&lt;&gt;"",C362-$C$20," ")</f>
        <v> </v>
      </c>
      <c r="J362" s="31">
        <f>IF(A362&lt;&gt;"",E362/(1+$M$39)^(I362/365),"")</f>
      </c>
    </row>
    <row r="363" spans="1:10" s="13" customFormat="1" ht="11.25">
      <c r="A363" s="12">
        <f>IF(A362="I",IF(C363&lt;C$12,"I","R"),IF(A362="R","C",IF(A362="C","T",IF(A362="T","",""))))</f>
      </c>
      <c r="B363" s="13">
        <f t="shared" si="5"/>
      </c>
      <c r="C363" s="14">
        <f>IF(C362&gt;C$12,C362,IF(A362="T",C362+1,IF((DATE(YEAR(C362),MONTH(C362)+C$10,DAY(C362)))&lt;C$12,(DATE(YEAR(C362),MONTH(C362)+C$10,DAY(C362))),C$12)))</f>
        <v>42371</v>
      </c>
      <c r="D363" s="14"/>
      <c r="E363" s="15">
        <f>IF(A363="I",C$4*C$6*(_XLL.FRAZIONE.ANNO(C362,C363,C$14))*(1-C$7),IF(A363="R",IF(A362="I",C$4*C$6*(_XLL.FRAZIONE.ANNO(C362,C$12,C$14))*(1-C$7),IF(A363="R",IF(A362="Q",C$4*C$6*(_XLL.FRAZIONE.ANNO(C$11,C363,C$14))*(1-C$7)))),IF(A363="C",C$4*C$13/100,IF(A363="T",-(C$13-C$5)*C$4/100*C$7,0))))</f>
        <v>0</v>
      </c>
      <c r="F363" s="15"/>
      <c r="G363" s="15"/>
      <c r="H363" s="15"/>
      <c r="I363" s="13" t="str">
        <f>IF(A363&lt;&gt;"",C363-$C$20," ")</f>
        <v> </v>
      </c>
      <c r="J363" s="31">
        <f>IF(A363&lt;&gt;"",E363/(1+$M$39)^(I363/365),"")</f>
      </c>
    </row>
    <row r="364" spans="1:10" s="13" customFormat="1" ht="11.25">
      <c r="A364" s="12">
        <f>IF(A363="I",IF(C364&lt;C$12,"I","R"),IF(A363="R","C",IF(A363="C","T",IF(A363="T","",""))))</f>
      </c>
      <c r="B364" s="13">
        <f t="shared" si="5"/>
      </c>
      <c r="C364" s="14">
        <f>IF(C363&gt;C$12,C363,IF(A363="T",C363+1,IF((DATE(YEAR(C363),MONTH(C363)+C$10,DAY(C363)))&lt;C$12,(DATE(YEAR(C363),MONTH(C363)+C$10,DAY(C363))),C$12)))</f>
        <v>42371</v>
      </c>
      <c r="D364" s="14"/>
      <c r="E364" s="15">
        <f>IF(A364="I",C$4*C$6*(_XLL.FRAZIONE.ANNO(C363,C364,C$14))*(1-C$7),IF(A364="R",IF(A363="I",C$4*C$6*(_XLL.FRAZIONE.ANNO(C363,C$12,C$14))*(1-C$7),IF(A364="R",IF(A363="Q",C$4*C$6*(_XLL.FRAZIONE.ANNO(C$11,C364,C$14))*(1-C$7)))),IF(A364="C",C$4*C$13/100,IF(A364="T",-(C$13-C$5)*C$4/100*C$7,0))))</f>
        <v>0</v>
      </c>
      <c r="F364" s="15"/>
      <c r="G364" s="15"/>
      <c r="H364" s="15"/>
      <c r="I364" s="13" t="str">
        <f>IF(A364&lt;&gt;"",C364-$C$20," ")</f>
        <v> </v>
      </c>
      <c r="J364" s="31">
        <f>IF(A364&lt;&gt;"",E364/(1+$M$39)^(I364/365),"")</f>
      </c>
    </row>
    <row r="365" spans="1:10" s="13" customFormat="1" ht="11.25">
      <c r="A365" s="12">
        <f>IF(A364="I",IF(C365&lt;C$12,"I","R"),IF(A364="R","C",IF(A364="C","T",IF(A364="T","",""))))</f>
      </c>
      <c r="B365" s="13">
        <f t="shared" si="5"/>
      </c>
      <c r="C365" s="14">
        <f>IF(C364&gt;C$12,C364,IF(A364="T",C364+1,IF((DATE(YEAR(C364),MONTH(C364)+C$10,DAY(C364)))&lt;C$12,(DATE(YEAR(C364),MONTH(C364)+C$10,DAY(C364))),C$12)))</f>
        <v>42371</v>
      </c>
      <c r="D365" s="14"/>
      <c r="E365" s="15">
        <f>IF(A365="I",C$4*C$6*(_XLL.FRAZIONE.ANNO(C364,C365,C$14))*(1-C$7),IF(A365="R",IF(A364="I",C$4*C$6*(_XLL.FRAZIONE.ANNO(C364,C$12,C$14))*(1-C$7),IF(A365="R",IF(A364="Q",C$4*C$6*(_XLL.FRAZIONE.ANNO(C$11,C365,C$14))*(1-C$7)))),IF(A365="C",C$4*C$13/100,IF(A365="T",-(C$13-C$5)*C$4/100*C$7,0))))</f>
        <v>0</v>
      </c>
      <c r="F365" s="15"/>
      <c r="G365" s="15"/>
      <c r="H365" s="15"/>
      <c r="I365" s="13" t="str">
        <f>IF(A365&lt;&gt;"",C365-$C$20," ")</f>
        <v> </v>
      </c>
      <c r="J365" s="31">
        <f>IF(A365&lt;&gt;"",E365/(1+$M$39)^(I365/365),"")</f>
      </c>
    </row>
    <row r="366" spans="1:10" s="13" customFormat="1" ht="11.25">
      <c r="A366" s="12">
        <f>IF(A365="I",IF(C366&lt;C$12,"I","R"),IF(A365="R","C",IF(A365="C","T",IF(A365="T","",""))))</f>
      </c>
      <c r="B366" s="13">
        <f t="shared" si="5"/>
      </c>
      <c r="C366" s="14">
        <f>IF(C365&gt;C$12,C365,IF(A365="T",C365+1,IF((DATE(YEAR(C365),MONTH(C365)+C$10,DAY(C365)))&lt;C$12,(DATE(YEAR(C365),MONTH(C365)+C$10,DAY(C365))),C$12)))</f>
        <v>42371</v>
      </c>
      <c r="D366" s="14"/>
      <c r="E366" s="15">
        <f>IF(A366="I",C$4*C$6*(_XLL.FRAZIONE.ANNO(C365,C366,C$14))*(1-C$7),IF(A366="R",IF(A365="I",C$4*C$6*(_XLL.FRAZIONE.ANNO(C365,C$12,C$14))*(1-C$7),IF(A366="R",IF(A365="Q",C$4*C$6*(_XLL.FRAZIONE.ANNO(C$11,C366,C$14))*(1-C$7)))),IF(A366="C",C$4*C$13/100,IF(A366="T",-(C$13-C$5)*C$4/100*C$7,0))))</f>
        <v>0</v>
      </c>
      <c r="F366" s="15"/>
      <c r="G366" s="15"/>
      <c r="H366" s="15"/>
      <c r="I366" s="13" t="str">
        <f>IF(A366&lt;&gt;"",C366-$C$20," ")</f>
        <v> </v>
      </c>
      <c r="J366" s="31">
        <f>IF(A366&lt;&gt;"",E366/(1+$M$39)^(I366/365),"")</f>
      </c>
    </row>
    <row r="367" spans="1:10" s="13" customFormat="1" ht="11.25">
      <c r="A367" s="12">
        <f>IF(A366="I",IF(C367&lt;C$12,"I","R"),IF(A366="R","C",IF(A366="C","T",IF(A366="T","",""))))</f>
      </c>
      <c r="B367" s="13">
        <f t="shared" si="5"/>
      </c>
      <c r="C367" s="14">
        <f>IF(C366&gt;C$12,C366,IF(A366="T",C366+1,IF((DATE(YEAR(C366),MONTH(C366)+C$10,DAY(C366)))&lt;C$12,(DATE(YEAR(C366),MONTH(C366)+C$10,DAY(C366))),C$12)))</f>
        <v>42371</v>
      </c>
      <c r="D367" s="14"/>
      <c r="E367" s="15">
        <f>IF(A367="I",C$4*C$6*(_XLL.FRAZIONE.ANNO(C366,C367,C$14))*(1-C$7),IF(A367="R",IF(A366="I",C$4*C$6*(_XLL.FRAZIONE.ANNO(C366,C$12,C$14))*(1-C$7),IF(A367="R",IF(A366="Q",C$4*C$6*(_XLL.FRAZIONE.ANNO(C$11,C367,C$14))*(1-C$7)))),IF(A367="C",C$4*C$13/100,IF(A367="T",-(C$13-C$5)*C$4/100*C$7,0))))</f>
        <v>0</v>
      </c>
      <c r="F367" s="15"/>
      <c r="G367" s="15"/>
      <c r="H367" s="15"/>
      <c r="I367" s="13" t="str">
        <f>IF(A367&lt;&gt;"",C367-$C$20," ")</f>
        <v> </v>
      </c>
      <c r="J367" s="31">
        <f>IF(A367&lt;&gt;"",E367/(1+$M$39)^(I367/365),"")</f>
      </c>
    </row>
    <row r="368" spans="1:10" s="13" customFormat="1" ht="11.25">
      <c r="A368" s="12">
        <f>IF(A367="I",IF(C368&lt;C$12,"I","R"),IF(A367="R","C",IF(A367="C","T",IF(A367="T","",""))))</f>
      </c>
      <c r="B368" s="13">
        <f t="shared" si="5"/>
      </c>
      <c r="C368" s="14">
        <f>IF(C367&gt;C$12,C367,IF(A367="T",C367+1,IF((DATE(YEAR(C367),MONTH(C367)+C$10,DAY(C367)))&lt;C$12,(DATE(YEAR(C367),MONTH(C367)+C$10,DAY(C367))),C$12)))</f>
        <v>42371</v>
      </c>
      <c r="D368" s="14"/>
      <c r="E368" s="15">
        <f>IF(A368="I",C$4*C$6*(_XLL.FRAZIONE.ANNO(C367,C368,C$14))*(1-C$7),IF(A368="R",IF(A367="I",C$4*C$6*(_XLL.FRAZIONE.ANNO(C367,C$12,C$14))*(1-C$7),IF(A368="R",IF(A367="Q",C$4*C$6*(_XLL.FRAZIONE.ANNO(C$11,C368,C$14))*(1-C$7)))),IF(A368="C",C$4*C$13/100,IF(A368="T",-(C$13-C$5)*C$4/100*C$7,0))))</f>
        <v>0</v>
      </c>
      <c r="F368" s="15"/>
      <c r="G368" s="15"/>
      <c r="H368" s="15"/>
      <c r="I368" s="13" t="str">
        <f>IF(A368&lt;&gt;"",C368-$C$20," ")</f>
        <v> </v>
      </c>
      <c r="J368" s="31">
        <f>IF(A368&lt;&gt;"",E368/(1+$M$39)^(I368/365),"")</f>
      </c>
    </row>
    <row r="369" spans="1:10" s="13" customFormat="1" ht="11.25">
      <c r="A369" s="12">
        <f>IF(A368="I",IF(C369&lt;C$12,"I","R"),IF(A368="R","C",IF(A368="C","T",IF(A368="T","",""))))</f>
      </c>
      <c r="B369" s="13">
        <f t="shared" si="5"/>
      </c>
      <c r="C369" s="14">
        <f>IF(C368&gt;C$12,C368,IF(A368="T",C368+1,IF((DATE(YEAR(C368),MONTH(C368)+C$10,DAY(C368)))&lt;C$12,(DATE(YEAR(C368),MONTH(C368)+C$10,DAY(C368))),C$12)))</f>
        <v>42371</v>
      </c>
      <c r="D369" s="14"/>
      <c r="E369" s="15">
        <f>IF(A369="I",C$4*C$6*(_XLL.FRAZIONE.ANNO(C368,C369,C$14))*(1-C$7),IF(A369="R",IF(A368="I",C$4*C$6*(_XLL.FRAZIONE.ANNO(C368,C$12,C$14))*(1-C$7),IF(A369="R",IF(A368="Q",C$4*C$6*(_XLL.FRAZIONE.ANNO(C$11,C369,C$14))*(1-C$7)))),IF(A369="C",C$4*C$13/100,IF(A369="T",-(C$13-C$5)*C$4/100*C$7,0))))</f>
        <v>0</v>
      </c>
      <c r="F369" s="15"/>
      <c r="G369" s="15"/>
      <c r="H369" s="15"/>
      <c r="I369" s="13" t="str">
        <f>IF(A369&lt;&gt;"",C369-$C$20," ")</f>
        <v> </v>
      </c>
      <c r="J369" s="31">
        <f>IF(A369&lt;&gt;"",E369/(1+$M$39)^(I369/365),"")</f>
      </c>
    </row>
    <row r="370" spans="1:10" s="13" customFormat="1" ht="11.25">
      <c r="A370" s="12">
        <f>IF(A369="I",IF(C370&lt;C$12,"I","R"),IF(A369="R","C",IF(A369="C","T",IF(A369="T","",""))))</f>
      </c>
      <c r="B370" s="13">
        <f t="shared" si="5"/>
      </c>
      <c r="C370" s="14">
        <f>IF(C369&gt;C$12,C369,IF(A369="T",C369+1,IF((DATE(YEAR(C369),MONTH(C369)+C$10,DAY(C369)))&lt;C$12,(DATE(YEAR(C369),MONTH(C369)+C$10,DAY(C369))),C$12)))</f>
        <v>42371</v>
      </c>
      <c r="D370" s="14"/>
      <c r="E370" s="15">
        <f>IF(A370="I",C$4*C$6*(_XLL.FRAZIONE.ANNO(C369,C370,C$14))*(1-C$7),IF(A370="R",IF(A369="I",C$4*C$6*(_XLL.FRAZIONE.ANNO(C369,C$12,C$14))*(1-C$7),IF(A370="R",IF(A369="Q",C$4*C$6*(_XLL.FRAZIONE.ANNO(C$11,C370,C$14))*(1-C$7)))),IF(A370="C",C$4*C$13/100,IF(A370="T",-(C$13-C$5)*C$4/100*C$7,0))))</f>
        <v>0</v>
      </c>
      <c r="F370" s="15"/>
      <c r="G370" s="15"/>
      <c r="H370" s="15"/>
      <c r="I370" s="13" t="str">
        <f>IF(A370&lt;&gt;"",C370-$C$20," ")</f>
        <v> </v>
      </c>
      <c r="J370" s="31">
        <f>IF(A370&lt;&gt;"",E370/(1+$M$39)^(I370/365),"")</f>
      </c>
    </row>
    <row r="371" spans="1:10" s="13" customFormat="1" ht="11.25">
      <c r="A371" s="12">
        <f>IF(A370="I",IF(C371&lt;C$12,"I","R"),IF(A370="R","C",IF(A370="C","T",IF(A370="T","",""))))</f>
      </c>
      <c r="B371" s="13">
        <f t="shared" si="5"/>
      </c>
      <c r="C371" s="14">
        <f>IF(C370&gt;C$12,C370,IF(A370="T",C370+1,IF((DATE(YEAR(C370),MONTH(C370)+C$10,DAY(C370)))&lt;C$12,(DATE(YEAR(C370),MONTH(C370)+C$10,DAY(C370))),C$12)))</f>
        <v>42371</v>
      </c>
      <c r="D371" s="14"/>
      <c r="E371" s="15">
        <f>IF(A371="I",C$4*C$6*(_XLL.FRAZIONE.ANNO(C370,C371,C$14))*(1-C$7),IF(A371="R",IF(A370="I",C$4*C$6*(_XLL.FRAZIONE.ANNO(C370,C$12,C$14))*(1-C$7),IF(A371="R",IF(A370="Q",C$4*C$6*(_XLL.FRAZIONE.ANNO(C$11,C371,C$14))*(1-C$7)))),IF(A371="C",C$4*C$13/100,IF(A371="T",-(C$13-C$5)*C$4/100*C$7,0))))</f>
        <v>0</v>
      </c>
      <c r="F371" s="15"/>
      <c r="G371" s="15"/>
      <c r="H371" s="15"/>
      <c r="I371" s="13" t="str">
        <f>IF(A371&lt;&gt;"",C371-$C$20," ")</f>
        <v> </v>
      </c>
      <c r="J371" s="31">
        <f>IF(A371&lt;&gt;"",E371/(1+$M$39)^(I371/365),"")</f>
      </c>
    </row>
    <row r="372" spans="1:10" s="13" customFormat="1" ht="11.25">
      <c r="A372" s="12">
        <f>IF(A371="I",IF(C372&lt;C$12,"I","R"),IF(A371="R","C",IF(A371="C","T",IF(A371="T","",""))))</f>
      </c>
      <c r="B372" s="13">
        <f t="shared" si="5"/>
      </c>
      <c r="C372" s="14">
        <f>IF(C371&gt;C$12,C371,IF(A371="T",C371+1,IF((DATE(YEAR(C371),MONTH(C371)+C$10,DAY(C371)))&lt;C$12,(DATE(YEAR(C371),MONTH(C371)+C$10,DAY(C371))),C$12)))</f>
        <v>42371</v>
      </c>
      <c r="D372" s="14"/>
      <c r="E372" s="15">
        <f>IF(A372="I",C$4*C$6*(_XLL.FRAZIONE.ANNO(C371,C372,C$14))*(1-C$7),IF(A372="R",IF(A371="I",C$4*C$6*(_XLL.FRAZIONE.ANNO(C371,C$12,C$14))*(1-C$7),IF(A372="R",IF(A371="Q",C$4*C$6*(_XLL.FRAZIONE.ANNO(C$11,C372,C$14))*(1-C$7)))),IF(A372="C",C$4*C$13/100,IF(A372="T",-(C$13-C$5)*C$4/100*C$7,0))))</f>
        <v>0</v>
      </c>
      <c r="F372" s="15"/>
      <c r="G372" s="15"/>
      <c r="H372" s="15"/>
      <c r="I372" s="13" t="str">
        <f>IF(A372&lt;&gt;"",C372-$C$20," ")</f>
        <v> </v>
      </c>
      <c r="J372" s="31">
        <f>IF(A372&lt;&gt;"",E372/(1+$M$39)^(I372/365),"")</f>
      </c>
    </row>
    <row r="373" spans="1:10" s="13" customFormat="1" ht="11.25">
      <c r="A373" s="12">
        <f>IF(A372="I",IF(C373&lt;C$12,"I","R"),IF(A372="R","C",IF(A372="C","T",IF(A372="T","",""))))</f>
      </c>
      <c r="B373" s="13">
        <f t="shared" si="5"/>
      </c>
      <c r="C373" s="14">
        <f>IF(C372&gt;C$12,C372,IF(A372="T",C372+1,IF((DATE(YEAR(C372),MONTH(C372)+C$10,DAY(C372)))&lt;C$12,(DATE(YEAR(C372),MONTH(C372)+C$10,DAY(C372))),C$12)))</f>
        <v>42371</v>
      </c>
      <c r="D373" s="14"/>
      <c r="E373" s="15">
        <f>IF(A373="I",C$4*C$6*(_XLL.FRAZIONE.ANNO(C372,C373,C$14))*(1-C$7),IF(A373="R",IF(A372="I",C$4*C$6*(_XLL.FRAZIONE.ANNO(C372,C$12,C$14))*(1-C$7),IF(A373="R",IF(A372="Q",C$4*C$6*(_XLL.FRAZIONE.ANNO(C$11,C373,C$14))*(1-C$7)))),IF(A373="C",C$4*C$13/100,IF(A373="T",-(C$13-C$5)*C$4/100*C$7,0))))</f>
        <v>0</v>
      </c>
      <c r="F373" s="15"/>
      <c r="G373" s="15"/>
      <c r="H373" s="15"/>
      <c r="I373" s="13" t="str">
        <f>IF(A373&lt;&gt;"",C373-$C$20," ")</f>
        <v> </v>
      </c>
      <c r="J373" s="31">
        <f>IF(A373&lt;&gt;"",E373/(1+$M$39)^(I373/365),"")</f>
      </c>
    </row>
    <row r="374" spans="1:10" s="13" customFormat="1" ht="11.25">
      <c r="A374" s="12">
        <f>IF(A373="I",IF(C374&lt;C$12,"I","R"),IF(A373="R","C",IF(A373="C","T",IF(A373="T","",""))))</f>
      </c>
      <c r="B374" s="13">
        <f t="shared" si="5"/>
      </c>
      <c r="C374" s="14">
        <f>IF(C373&gt;C$12,C373,IF(A373="T",C373+1,IF((DATE(YEAR(C373),MONTH(C373)+C$10,DAY(C373)))&lt;C$12,(DATE(YEAR(C373),MONTH(C373)+C$10,DAY(C373))),C$12)))</f>
        <v>42371</v>
      </c>
      <c r="D374" s="14"/>
      <c r="E374" s="15">
        <f>IF(A374="I",C$4*C$6*(_XLL.FRAZIONE.ANNO(C373,C374,C$14))*(1-C$7),IF(A374="R",IF(A373="I",C$4*C$6*(_XLL.FRAZIONE.ANNO(C373,C$12,C$14))*(1-C$7),IF(A374="R",IF(A373="Q",C$4*C$6*(_XLL.FRAZIONE.ANNO(C$11,C374,C$14))*(1-C$7)))),IF(A374="C",C$4*C$13/100,IF(A374="T",-(C$13-C$5)*C$4/100*C$7,0))))</f>
        <v>0</v>
      </c>
      <c r="F374" s="15"/>
      <c r="G374" s="15"/>
      <c r="H374" s="15"/>
      <c r="I374" s="13" t="str">
        <f>IF(A374&lt;&gt;"",C374-$C$20," ")</f>
        <v> </v>
      </c>
      <c r="J374" s="31">
        <f>IF(A374&lt;&gt;"",E374/(1+$M$39)^(I374/365),"")</f>
      </c>
    </row>
    <row r="375" spans="1:10" s="13" customFormat="1" ht="11.25">
      <c r="A375" s="12">
        <f>IF(A374="I",IF(C375&lt;C$12,"I","R"),IF(A374="R","C",IF(A374="C","T",IF(A374="T","",""))))</f>
      </c>
      <c r="B375" s="13">
        <f t="shared" si="5"/>
      </c>
      <c r="C375" s="14">
        <f>IF(C374&gt;C$12,C374,IF(A374="T",C374+1,IF((DATE(YEAR(C374),MONTH(C374)+C$10,DAY(C374)))&lt;C$12,(DATE(YEAR(C374),MONTH(C374)+C$10,DAY(C374))),C$12)))</f>
        <v>42371</v>
      </c>
      <c r="D375" s="14"/>
      <c r="E375" s="15">
        <f>IF(A375="I",C$4*C$6*(_XLL.FRAZIONE.ANNO(C374,C375,C$14))*(1-C$7),IF(A375="R",IF(A374="I",C$4*C$6*(_XLL.FRAZIONE.ANNO(C374,C$12,C$14))*(1-C$7),IF(A375="R",IF(A374="Q",C$4*C$6*(_XLL.FRAZIONE.ANNO(C$11,C375,C$14))*(1-C$7)))),IF(A375="C",C$4*C$13/100,IF(A375="T",-(C$13-C$5)*C$4/100*C$7,0))))</f>
        <v>0</v>
      </c>
      <c r="F375" s="15"/>
      <c r="G375" s="15"/>
      <c r="H375" s="15"/>
      <c r="I375" s="13" t="str">
        <f>IF(A375&lt;&gt;"",C375-$C$20," ")</f>
        <v> </v>
      </c>
      <c r="J375" s="31">
        <f>IF(A375&lt;&gt;"",E375/(1+$M$39)^(I375/365),"")</f>
      </c>
    </row>
    <row r="376" spans="1:10" s="13" customFormat="1" ht="11.25">
      <c r="A376" s="12">
        <f>IF(A375="I",IF(C376&lt;C$12,"I","R"),IF(A375="R","C",IF(A375="C","T",IF(A375="T","",""))))</f>
      </c>
      <c r="B376" s="13">
        <f t="shared" si="5"/>
      </c>
      <c r="C376" s="14">
        <f>IF(C375&gt;C$12,C375,IF(A375="T",C375+1,IF((DATE(YEAR(C375),MONTH(C375)+C$10,DAY(C375)))&lt;C$12,(DATE(YEAR(C375),MONTH(C375)+C$10,DAY(C375))),C$12)))</f>
        <v>42371</v>
      </c>
      <c r="D376" s="14"/>
      <c r="E376" s="15">
        <f>IF(A376="I",C$4*C$6*(_XLL.FRAZIONE.ANNO(C375,C376,C$14))*(1-C$7),IF(A376="R",IF(A375="I",C$4*C$6*(_XLL.FRAZIONE.ANNO(C375,C$12,C$14))*(1-C$7),IF(A376="R",IF(A375="Q",C$4*C$6*(_XLL.FRAZIONE.ANNO(C$11,C376,C$14))*(1-C$7)))),IF(A376="C",C$4*C$13/100,IF(A376="T",-(C$13-C$5)*C$4/100*C$7,0))))</f>
        <v>0</v>
      </c>
      <c r="F376" s="15"/>
      <c r="G376" s="15"/>
      <c r="H376" s="15"/>
      <c r="I376" s="13" t="str">
        <f>IF(A376&lt;&gt;"",C376-$C$20," ")</f>
        <v> </v>
      </c>
      <c r="J376" s="31">
        <f>IF(A376&lt;&gt;"",E376/(1+$M$39)^(I376/365),"")</f>
      </c>
    </row>
    <row r="377" spans="1:10" s="13" customFormat="1" ht="11.25">
      <c r="A377" s="12">
        <f>IF(A376="I",IF(C377&lt;C$12,"I","R"),IF(A376="R","C",IF(A376="C","T",IF(A376="T","",""))))</f>
      </c>
      <c r="B377" s="13">
        <f t="shared" si="5"/>
      </c>
      <c r="C377" s="14">
        <f>IF(C376&gt;C$12,C376,IF(A376="T",C376+1,IF((DATE(YEAR(C376),MONTH(C376)+C$10,DAY(C376)))&lt;C$12,(DATE(YEAR(C376),MONTH(C376)+C$10,DAY(C376))),C$12)))</f>
        <v>42371</v>
      </c>
      <c r="D377" s="14"/>
      <c r="E377" s="15">
        <f>IF(A377="I",C$4*C$6*(_XLL.FRAZIONE.ANNO(C376,C377,C$14))*(1-C$7),IF(A377="R",IF(A376="I",C$4*C$6*(_XLL.FRAZIONE.ANNO(C376,C$12,C$14))*(1-C$7),IF(A377="R",IF(A376="Q",C$4*C$6*(_XLL.FRAZIONE.ANNO(C$11,C377,C$14))*(1-C$7)))),IF(A377="C",C$4*C$13/100,IF(A377="T",-(C$13-C$5)*C$4/100*C$7,0))))</f>
        <v>0</v>
      </c>
      <c r="F377" s="15"/>
      <c r="G377" s="15"/>
      <c r="H377" s="15"/>
      <c r="I377" s="13" t="str">
        <f>IF(A377&lt;&gt;"",C377-$C$20," ")</f>
        <v> </v>
      </c>
      <c r="J377" s="31">
        <f>IF(A377&lt;&gt;"",E377/(1+$M$39)^(I377/365),"")</f>
      </c>
    </row>
    <row r="378" spans="1:10" s="13" customFormat="1" ht="11.25">
      <c r="A378" s="12">
        <f>IF(A377="I",IF(C378&lt;C$12,"I","R"),IF(A377="R","C",IF(A377="C","T",IF(A377="T","",""))))</f>
      </c>
      <c r="B378" s="13">
        <f t="shared" si="5"/>
      </c>
      <c r="C378" s="14">
        <f>IF(C377&gt;C$12,C377,IF(A377="T",C377+1,IF((DATE(YEAR(C377),MONTH(C377)+C$10,DAY(C377)))&lt;C$12,(DATE(YEAR(C377),MONTH(C377)+C$10,DAY(C377))),C$12)))</f>
        <v>42371</v>
      </c>
      <c r="D378" s="14"/>
      <c r="E378" s="15">
        <f>IF(A378="I",C$4*C$6*(_XLL.FRAZIONE.ANNO(C377,C378,C$14))*(1-C$7),IF(A378="R",IF(A377="I",C$4*C$6*(_XLL.FRAZIONE.ANNO(C377,C$12,C$14))*(1-C$7),IF(A378="R",IF(A377="Q",C$4*C$6*(_XLL.FRAZIONE.ANNO(C$11,C378,C$14))*(1-C$7)))),IF(A378="C",C$4*C$13/100,IF(A378="T",-(C$13-C$5)*C$4/100*C$7,0))))</f>
        <v>0</v>
      </c>
      <c r="F378" s="15"/>
      <c r="G378" s="15"/>
      <c r="H378" s="15"/>
      <c r="I378" s="13" t="str">
        <f>IF(A378&lt;&gt;"",C378-$C$20," ")</f>
        <v> </v>
      </c>
      <c r="J378" s="31">
        <f>IF(A378&lt;&gt;"",E378/(1+$M$39)^(I378/365),"")</f>
      </c>
    </row>
    <row r="379" spans="1:10" s="13" customFormat="1" ht="11.25">
      <c r="A379" s="12">
        <f>IF(A378="I",IF(C379&lt;C$12,"I","R"),IF(A378="R","C",IF(A378="C","T",IF(A378="T","",""))))</f>
      </c>
      <c r="B379" s="13">
        <f t="shared" si="5"/>
      </c>
      <c r="C379" s="14">
        <f>IF(C378&gt;C$12,C378,IF(A378="T",C378+1,IF((DATE(YEAR(C378),MONTH(C378)+C$10,DAY(C378)))&lt;C$12,(DATE(YEAR(C378),MONTH(C378)+C$10,DAY(C378))),C$12)))</f>
        <v>42371</v>
      </c>
      <c r="D379" s="14"/>
      <c r="E379" s="15">
        <f>IF(A379="I",C$4*C$6*(_XLL.FRAZIONE.ANNO(C378,C379,C$14))*(1-C$7),IF(A379="R",IF(A378="I",C$4*C$6*(_XLL.FRAZIONE.ANNO(C378,C$12,C$14))*(1-C$7),IF(A379="R",IF(A378="Q",C$4*C$6*(_XLL.FRAZIONE.ANNO(C$11,C379,C$14))*(1-C$7)))),IF(A379="C",C$4*C$13/100,IF(A379="T",-(C$13-C$5)*C$4/100*C$7,0))))</f>
        <v>0</v>
      </c>
      <c r="F379" s="15"/>
      <c r="G379" s="15"/>
      <c r="H379" s="15"/>
      <c r="I379" s="13" t="str">
        <f>IF(A379&lt;&gt;"",C379-$C$20," ")</f>
        <v> </v>
      </c>
      <c r="J379" s="31">
        <f>IF(A379&lt;&gt;"",E379/(1+$M$39)^(I379/365),"")</f>
      </c>
    </row>
    <row r="380" spans="1:10" s="13" customFormat="1" ht="11.25">
      <c r="A380" s="12">
        <f>IF(A379="I",IF(C380&lt;C$12,"I","R"),IF(A379="R","C",IF(A379="C","T",IF(A379="T","",""))))</f>
      </c>
      <c r="B380" s="13">
        <f t="shared" si="5"/>
      </c>
      <c r="C380" s="14">
        <f>IF(C379&gt;C$12,C379,IF(A379="T",C379+1,IF((DATE(YEAR(C379),MONTH(C379)+C$10,DAY(C379)))&lt;C$12,(DATE(YEAR(C379),MONTH(C379)+C$10,DAY(C379))),C$12)))</f>
        <v>42371</v>
      </c>
      <c r="D380" s="14"/>
      <c r="E380" s="15">
        <f>IF(A380="I",C$4*C$6*(_XLL.FRAZIONE.ANNO(C379,C380,C$14))*(1-C$7),IF(A380="R",IF(A379="I",C$4*C$6*(_XLL.FRAZIONE.ANNO(C379,C$12,C$14))*(1-C$7),IF(A380="R",IF(A379="Q",C$4*C$6*(_XLL.FRAZIONE.ANNO(C$11,C380,C$14))*(1-C$7)))),IF(A380="C",C$4*C$13/100,IF(A380="T",-(C$13-C$5)*C$4/100*C$7,0))))</f>
        <v>0</v>
      </c>
      <c r="F380" s="15"/>
      <c r="G380" s="15"/>
      <c r="H380" s="15"/>
      <c r="I380" s="13" t="str">
        <f>IF(A380&lt;&gt;"",C380-$C$20," ")</f>
        <v> </v>
      </c>
      <c r="J380" s="31">
        <f>IF(A380&lt;&gt;"",E380/(1+$M$39)^(I380/365),"")</f>
      </c>
    </row>
    <row r="381" spans="1:10" s="13" customFormat="1" ht="11.25">
      <c r="A381" s="12">
        <f>IF(A380="I",IF(C381&lt;C$12,"I","R"),IF(A380="R","C",IF(A380="C","T",IF(A380="T","",""))))</f>
      </c>
      <c r="B381" s="13">
        <f t="shared" si="5"/>
      </c>
      <c r="C381" s="14">
        <f>IF(C380&gt;C$12,C380,IF(A380="T",C380+1,IF((DATE(YEAR(C380),MONTH(C380)+C$10,DAY(C380)))&lt;C$12,(DATE(YEAR(C380),MONTH(C380)+C$10,DAY(C380))),C$12)))</f>
        <v>42371</v>
      </c>
      <c r="D381" s="14"/>
      <c r="E381" s="15">
        <f>IF(A381="I",C$4*C$6*(_XLL.FRAZIONE.ANNO(C380,C381,C$14))*(1-C$7),IF(A381="R",IF(A380="I",C$4*C$6*(_XLL.FRAZIONE.ANNO(C380,C$12,C$14))*(1-C$7),IF(A381="R",IF(A380="Q",C$4*C$6*(_XLL.FRAZIONE.ANNO(C$11,C381,C$14))*(1-C$7)))),IF(A381="C",C$4*C$13/100,IF(A381="T",-(C$13-C$5)*C$4/100*C$7,0))))</f>
        <v>0</v>
      </c>
      <c r="F381" s="15"/>
      <c r="G381" s="15"/>
      <c r="H381" s="15"/>
      <c r="I381" s="13" t="str">
        <f>IF(A381&lt;&gt;"",C381-$C$20," ")</f>
        <v> </v>
      </c>
      <c r="J381" s="31">
        <f>IF(A381&lt;&gt;"",E381/(1+$M$39)^(I381/365),"")</f>
      </c>
    </row>
    <row r="382" spans="1:10" s="13" customFormat="1" ht="11.25">
      <c r="A382" s="12">
        <f>IF(A381="I",IF(C382&lt;C$12,"I","R"),IF(A381="R","C",IF(A381="C","T",IF(A381="T","",""))))</f>
      </c>
      <c r="B382" s="13">
        <f t="shared" si="5"/>
      </c>
      <c r="C382" s="14">
        <f>IF(C381&gt;C$12,C381,IF(A381="T",C381+1,IF((DATE(YEAR(C381),MONTH(C381)+C$10,DAY(C381)))&lt;C$12,(DATE(YEAR(C381),MONTH(C381)+C$10,DAY(C381))),C$12)))</f>
        <v>42371</v>
      </c>
      <c r="D382" s="14"/>
      <c r="E382" s="15">
        <f>IF(A382="I",C$4*C$6*(_XLL.FRAZIONE.ANNO(C381,C382,C$14))*(1-C$7),IF(A382="R",IF(A381="I",C$4*C$6*(_XLL.FRAZIONE.ANNO(C381,C$12,C$14))*(1-C$7),IF(A382="R",IF(A381="Q",C$4*C$6*(_XLL.FRAZIONE.ANNO(C$11,C382,C$14))*(1-C$7)))),IF(A382="C",C$4*C$13/100,IF(A382="T",-(C$13-C$5)*C$4/100*C$7,0))))</f>
        <v>0</v>
      </c>
      <c r="F382" s="15"/>
      <c r="G382" s="15"/>
      <c r="H382" s="15"/>
      <c r="I382" s="13" t="str">
        <f>IF(A382&lt;&gt;"",C382-$C$20," ")</f>
        <v> </v>
      </c>
      <c r="J382" s="31">
        <f>IF(A382&lt;&gt;"",E382/(1+$M$39)^(I382/365),"")</f>
      </c>
    </row>
    <row r="383" spans="1:10" s="13" customFormat="1" ht="11.25">
      <c r="A383" s="12">
        <f>IF(A382="I",IF(C383&lt;C$12,"I","R"),IF(A382="R","C",IF(A382="C","T",IF(A382="T","",""))))</f>
      </c>
      <c r="B383" s="13">
        <f t="shared" si="5"/>
      </c>
      <c r="C383" s="14">
        <f>IF(C382&gt;C$12,C382,IF(A382="T",C382+1,IF((DATE(YEAR(C382),MONTH(C382)+C$10,DAY(C382)))&lt;C$12,(DATE(YEAR(C382),MONTH(C382)+C$10,DAY(C382))),C$12)))</f>
        <v>42371</v>
      </c>
      <c r="D383" s="14"/>
      <c r="E383" s="15">
        <f>IF(A383="I",C$4*C$6*(_XLL.FRAZIONE.ANNO(C382,C383,C$14))*(1-C$7),IF(A383="R",IF(A382="I",C$4*C$6*(_XLL.FRAZIONE.ANNO(C382,C$12,C$14))*(1-C$7),IF(A383="R",IF(A382="Q",C$4*C$6*(_XLL.FRAZIONE.ANNO(C$11,C383,C$14))*(1-C$7)))),IF(A383="C",C$4*C$13/100,IF(A383="T",-(C$13-C$5)*C$4/100*C$7,0))))</f>
        <v>0</v>
      </c>
      <c r="F383" s="15"/>
      <c r="G383" s="15"/>
      <c r="H383" s="15"/>
      <c r="I383" s="13" t="str">
        <f>IF(A383&lt;&gt;"",C383-$C$20," ")</f>
        <v> </v>
      </c>
      <c r="J383" s="31">
        <f>IF(A383&lt;&gt;"",E383/(1+$M$39)^(I383/365),"")</f>
      </c>
    </row>
    <row r="384" spans="1:10" s="13" customFormat="1" ht="11.25">
      <c r="A384" s="12">
        <f>IF(A383="I",IF(C384&lt;C$12,"I","R"),IF(A383="R","C",IF(A383="C","T",IF(A383="T","",""))))</f>
      </c>
      <c r="B384" s="13">
        <f t="shared" si="5"/>
      </c>
      <c r="C384" s="14">
        <f>IF(C383&gt;C$12,C383,IF(A383="T",C383+1,IF((DATE(YEAR(C383),MONTH(C383)+C$10,DAY(C383)))&lt;C$12,(DATE(YEAR(C383),MONTH(C383)+C$10,DAY(C383))),C$12)))</f>
        <v>42371</v>
      </c>
      <c r="D384" s="14"/>
      <c r="E384" s="15">
        <f>IF(A384="I",C$4*C$6*(_XLL.FRAZIONE.ANNO(C383,C384,C$14))*(1-C$7),IF(A384="R",IF(A383="I",C$4*C$6*(_XLL.FRAZIONE.ANNO(C383,C$12,C$14))*(1-C$7),IF(A384="R",IF(A383="Q",C$4*C$6*(_XLL.FRAZIONE.ANNO(C$11,C384,C$14))*(1-C$7)))),IF(A384="C",C$4*C$13/100,IF(A384="T",-(C$13-C$5)*C$4/100*C$7,0))))</f>
        <v>0</v>
      </c>
      <c r="F384" s="15"/>
      <c r="G384" s="15"/>
      <c r="H384" s="15"/>
      <c r="I384" s="13" t="str">
        <f>IF(A384&lt;&gt;"",C384-$C$20," ")</f>
        <v> </v>
      </c>
      <c r="J384" s="31">
        <f>IF(A384&lt;&gt;"",E384/(1+$M$39)^(I384/365),"")</f>
      </c>
    </row>
    <row r="385" spans="1:10" s="13" customFormat="1" ht="11.25">
      <c r="A385" s="12">
        <f>IF(A384="I",IF(C385&lt;C$12,"I","R"),IF(A384="R","C",IF(A384="C","T",IF(A384="T","",""))))</f>
      </c>
      <c r="B385" s="13">
        <f t="shared" si="5"/>
      </c>
      <c r="C385" s="14">
        <f>IF(C384&gt;C$12,C384,IF(A384="T",C384+1,IF((DATE(YEAR(C384),MONTH(C384)+C$10,DAY(C384)))&lt;C$12,(DATE(YEAR(C384),MONTH(C384)+C$10,DAY(C384))),C$12)))</f>
        <v>42371</v>
      </c>
      <c r="D385" s="14"/>
      <c r="E385" s="15">
        <f>IF(A385="I",C$4*C$6*(_XLL.FRAZIONE.ANNO(C384,C385,C$14))*(1-C$7),IF(A385="R",IF(A384="I",C$4*C$6*(_XLL.FRAZIONE.ANNO(C384,C$12,C$14))*(1-C$7),IF(A385="R",IF(A384="Q",C$4*C$6*(_XLL.FRAZIONE.ANNO(C$11,C385,C$14))*(1-C$7)))),IF(A385="C",C$4*C$13/100,IF(A385="T",-(C$13-C$5)*C$4/100*C$7,0))))</f>
        <v>0</v>
      </c>
      <c r="F385" s="15"/>
      <c r="G385" s="15"/>
      <c r="H385" s="15"/>
      <c r="I385" s="13" t="str">
        <f>IF(A385&lt;&gt;"",C385-$C$20," ")</f>
        <v> </v>
      </c>
      <c r="J385" s="31">
        <f>IF(A385&lt;&gt;"",E385/(1+$M$39)^(I385/365),"")</f>
      </c>
    </row>
    <row r="386" spans="1:10" s="13" customFormat="1" ht="11.25">
      <c r="A386" s="12">
        <f>IF(A385="I",IF(C386&lt;C$12,"I","R"),IF(A385="R","C",IF(A385="C","T",IF(A385="T","",""))))</f>
      </c>
      <c r="B386" s="13">
        <f t="shared" si="5"/>
      </c>
      <c r="C386" s="14">
        <f>IF(C385&gt;C$12,C385,IF(A385="T",C385+1,IF((DATE(YEAR(C385),MONTH(C385)+C$10,DAY(C385)))&lt;C$12,(DATE(YEAR(C385),MONTH(C385)+C$10,DAY(C385))),C$12)))</f>
        <v>42371</v>
      </c>
      <c r="D386" s="14"/>
      <c r="E386" s="15">
        <f>IF(A386="I",C$4*C$6*(_XLL.FRAZIONE.ANNO(C385,C386,C$14))*(1-C$7),IF(A386="R",IF(A385="I",C$4*C$6*(_XLL.FRAZIONE.ANNO(C385,C$12,C$14))*(1-C$7),IF(A386="R",IF(A385="Q",C$4*C$6*(_XLL.FRAZIONE.ANNO(C$11,C386,C$14))*(1-C$7)))),IF(A386="C",C$4*C$13/100,IF(A386="T",-(C$13-C$5)*C$4/100*C$7,0))))</f>
        <v>0</v>
      </c>
      <c r="F386" s="15"/>
      <c r="G386" s="15"/>
      <c r="H386" s="15"/>
      <c r="I386" s="13" t="str">
        <f>IF(A386&lt;&gt;"",C386-$C$20," ")</f>
        <v> </v>
      </c>
      <c r="J386" s="31">
        <f>IF(A386&lt;&gt;"",E386/(1+$M$39)^(I386/365),"")</f>
      </c>
    </row>
    <row r="387" spans="1:10" s="13" customFormat="1" ht="11.25">
      <c r="A387" s="12">
        <f>IF(A386="I",IF(C387&lt;C$12,"I","R"),IF(A386="R","C",IF(A386="C","T",IF(A386="T","",""))))</f>
      </c>
      <c r="B387" s="13">
        <f t="shared" si="5"/>
      </c>
      <c r="C387" s="14">
        <f>IF(C386&gt;C$12,C386,IF(A386="T",C386+1,IF((DATE(YEAR(C386),MONTH(C386)+C$10,DAY(C386)))&lt;C$12,(DATE(YEAR(C386),MONTH(C386)+C$10,DAY(C386))),C$12)))</f>
        <v>42371</v>
      </c>
      <c r="D387" s="14"/>
      <c r="E387" s="15">
        <f>IF(A387="I",C$4*C$6*(_XLL.FRAZIONE.ANNO(C386,C387,C$14))*(1-C$7),IF(A387="R",IF(A386="I",C$4*C$6*(_XLL.FRAZIONE.ANNO(C386,C$12,C$14))*(1-C$7),IF(A387="R",IF(A386="Q",C$4*C$6*(_XLL.FRAZIONE.ANNO(C$11,C387,C$14))*(1-C$7)))),IF(A387="C",C$4*C$13/100,IF(A387="T",-(C$13-C$5)*C$4/100*C$7,0))))</f>
        <v>0</v>
      </c>
      <c r="F387" s="15"/>
      <c r="G387" s="15"/>
      <c r="H387" s="15"/>
      <c r="I387" s="13" t="str">
        <f>IF(A387&lt;&gt;"",C387-$C$20," ")</f>
        <v> </v>
      </c>
      <c r="J387" s="31">
        <f>IF(A387&lt;&gt;"",E387/(1+$M$39)^(I387/365),"")</f>
      </c>
    </row>
    <row r="388" spans="1:10" s="13" customFormat="1" ht="11.25">
      <c r="A388" s="12">
        <f>IF(A387="I",IF(C388&lt;C$12,"I","R"),IF(A387="R","C",IF(A387="C","T",IF(A387="T","",""))))</f>
      </c>
      <c r="B388" s="13">
        <f t="shared" si="5"/>
      </c>
      <c r="C388" s="14">
        <f>IF(C387&gt;C$12,C387,IF(A387="T",C387+1,IF((DATE(YEAR(C387),MONTH(C387)+C$10,DAY(C387)))&lt;C$12,(DATE(YEAR(C387),MONTH(C387)+C$10,DAY(C387))),C$12)))</f>
        <v>42371</v>
      </c>
      <c r="D388" s="14"/>
      <c r="E388" s="15">
        <f>IF(A388="I",C$4*C$6*(_XLL.FRAZIONE.ANNO(C387,C388,C$14))*(1-C$7),IF(A388="R",IF(A387="I",C$4*C$6*(_XLL.FRAZIONE.ANNO(C387,C$12,C$14))*(1-C$7),IF(A388="R",IF(A387="Q",C$4*C$6*(_XLL.FRAZIONE.ANNO(C$11,C388,C$14))*(1-C$7)))),IF(A388="C",C$4*C$13/100,IF(A388="T",-(C$13-C$5)*C$4/100*C$7,0))))</f>
        <v>0</v>
      </c>
      <c r="F388" s="15"/>
      <c r="G388" s="15"/>
      <c r="H388" s="15"/>
      <c r="I388" s="13" t="str">
        <f>IF(A388&lt;&gt;"",C388-$C$20," ")</f>
        <v> </v>
      </c>
      <c r="J388" s="31">
        <f>IF(A388&lt;&gt;"",E388/(1+$M$39)^(I388/365),"")</f>
      </c>
    </row>
    <row r="389" spans="1:10" s="13" customFormat="1" ht="11.25">
      <c r="A389" s="12">
        <f>IF(A388="I",IF(C389&lt;C$12,"I","R"),IF(A388="R","C",IF(A388="C","T",IF(A388="T","",""))))</f>
      </c>
      <c r="B389" s="13">
        <f t="shared" si="5"/>
      </c>
      <c r="C389" s="14">
        <f>IF(C388&gt;C$12,C388,IF(A388="T",C388+1,IF((DATE(YEAR(C388),MONTH(C388)+C$10,DAY(C388)))&lt;C$12,(DATE(YEAR(C388),MONTH(C388)+C$10,DAY(C388))),C$12)))</f>
        <v>42371</v>
      </c>
      <c r="D389" s="14"/>
      <c r="E389" s="15">
        <f>IF(A389="I",C$4*C$6*(_XLL.FRAZIONE.ANNO(C388,C389,C$14))*(1-C$7),IF(A389="R",IF(A388="I",C$4*C$6*(_XLL.FRAZIONE.ANNO(C388,C$12,C$14))*(1-C$7),IF(A389="R",IF(A388="Q",C$4*C$6*(_XLL.FRAZIONE.ANNO(C$11,C389,C$14))*(1-C$7)))),IF(A389="C",C$4*C$13/100,IF(A389="T",-(C$13-C$5)*C$4/100*C$7,0))))</f>
        <v>0</v>
      </c>
      <c r="F389" s="15"/>
      <c r="G389" s="15"/>
      <c r="H389" s="15"/>
      <c r="I389" s="13" t="str">
        <f>IF(A389&lt;&gt;"",C389-$C$20," ")</f>
        <v> </v>
      </c>
      <c r="J389" s="31">
        <f>IF(A389&lt;&gt;"",E389/(1+$M$39)^(I389/365),"")</f>
      </c>
    </row>
    <row r="390" spans="1:10" s="13" customFormat="1" ht="11.25">
      <c r="A390" s="12">
        <f>IF(A389="I",IF(C390&lt;C$12,"I","R"),IF(A389="R","C",IF(A389="C","T",IF(A389="T","",""))))</f>
      </c>
      <c r="B390" s="13">
        <f t="shared" si="5"/>
      </c>
      <c r="C390" s="14">
        <f>IF(C389&gt;C$12,C389,IF(A389="T",C389+1,IF((DATE(YEAR(C389),MONTH(C389)+C$10,DAY(C389)))&lt;C$12,(DATE(YEAR(C389),MONTH(C389)+C$10,DAY(C389))),C$12)))</f>
        <v>42371</v>
      </c>
      <c r="D390" s="14"/>
      <c r="E390" s="15">
        <f>IF(A390="I",C$4*C$6*(_XLL.FRAZIONE.ANNO(C389,C390,C$14))*(1-C$7),IF(A390="R",IF(A389="I",C$4*C$6*(_XLL.FRAZIONE.ANNO(C389,C$12,C$14))*(1-C$7),IF(A390="R",IF(A389="Q",C$4*C$6*(_XLL.FRAZIONE.ANNO(C$11,C390,C$14))*(1-C$7)))),IF(A390="C",C$4*C$13/100,IF(A390="T",-(C$13-C$5)*C$4/100*C$7,0))))</f>
        <v>0</v>
      </c>
      <c r="F390" s="15"/>
      <c r="G390" s="15"/>
      <c r="H390" s="15"/>
      <c r="I390" s="13" t="str">
        <f>IF(A390&lt;&gt;"",C390-$C$20," ")</f>
        <v> </v>
      </c>
      <c r="J390" s="31">
        <f>IF(A390&lt;&gt;"",E390/(1+$M$39)^(I390/365),"")</f>
      </c>
    </row>
    <row r="391" spans="1:10" s="13" customFormat="1" ht="11.25">
      <c r="A391" s="12">
        <f>IF(A390="I",IF(C391&lt;C$12,"I","R"),IF(A390="R","C",IF(A390="C","T",IF(A390="T","",""))))</f>
      </c>
      <c r="B391" s="13">
        <f t="shared" si="5"/>
      </c>
      <c r="C391" s="14">
        <f>IF(C390&gt;C$12,C390,IF(A390="T",C390+1,IF((DATE(YEAR(C390),MONTH(C390)+C$10,DAY(C390)))&lt;C$12,(DATE(YEAR(C390),MONTH(C390)+C$10,DAY(C390))),C$12)))</f>
        <v>42371</v>
      </c>
      <c r="D391" s="14"/>
      <c r="E391" s="15">
        <f>IF(A391="I",C$4*C$6*(_XLL.FRAZIONE.ANNO(C390,C391,C$14))*(1-C$7),IF(A391="R",IF(A390="I",C$4*C$6*(_XLL.FRAZIONE.ANNO(C390,C$12,C$14))*(1-C$7),IF(A391="R",IF(A390="Q",C$4*C$6*(_XLL.FRAZIONE.ANNO(C$11,C391,C$14))*(1-C$7)))),IF(A391="C",C$4*C$13/100,IF(A391="T",-(C$13-C$5)*C$4/100*C$7,0))))</f>
        <v>0</v>
      </c>
      <c r="F391" s="15"/>
      <c r="G391" s="15"/>
      <c r="H391" s="15"/>
      <c r="I391" s="13" t="str">
        <f>IF(A391&lt;&gt;"",C391-$C$20," ")</f>
        <v> </v>
      </c>
      <c r="J391" s="31">
        <f>IF(A391&lt;&gt;"",E391/(1+$M$39)^(I391/365),"")</f>
      </c>
    </row>
    <row r="392" spans="1:10" s="13" customFormat="1" ht="11.25">
      <c r="A392" s="12">
        <f>IF(A391="I",IF(C392&lt;C$12,"I","R"),IF(A391="R","C",IF(A391="C","T",IF(A391="T","",""))))</f>
      </c>
      <c r="B392" s="13">
        <f t="shared" si="5"/>
      </c>
      <c r="C392" s="14">
        <f>IF(C391&gt;C$12,C391,IF(A391="T",C391+1,IF((DATE(YEAR(C391),MONTH(C391)+C$10,DAY(C391)))&lt;C$12,(DATE(YEAR(C391),MONTH(C391)+C$10,DAY(C391))),C$12)))</f>
        <v>42371</v>
      </c>
      <c r="D392" s="14"/>
      <c r="E392" s="15">
        <f>IF(A392="I",C$4*C$6*(_XLL.FRAZIONE.ANNO(C391,C392,C$14))*(1-C$7),IF(A392="R",IF(A391="I",C$4*C$6*(_XLL.FRAZIONE.ANNO(C391,C$12,C$14))*(1-C$7),IF(A392="R",IF(A391="Q",C$4*C$6*(_XLL.FRAZIONE.ANNO(C$11,C392,C$14))*(1-C$7)))),IF(A392="C",C$4*C$13/100,IF(A392="T",-(C$13-C$5)*C$4/100*C$7,0))))</f>
        <v>0</v>
      </c>
      <c r="F392" s="15"/>
      <c r="G392" s="15"/>
      <c r="H392" s="15"/>
      <c r="I392" s="13" t="str">
        <f>IF(A392&lt;&gt;"",C392-$C$20," ")</f>
        <v> </v>
      </c>
      <c r="J392" s="31">
        <f>IF(A392&lt;&gt;"",E392/(1+$M$39)^(I392/365),"")</f>
      </c>
    </row>
    <row r="393" spans="1:10" s="13" customFormat="1" ht="11.25">
      <c r="A393" s="12">
        <f>IF(A392="I",IF(C393&lt;C$12,"I","R"),IF(A392="R","C",IF(A392="C","T",IF(A392="T","",""))))</f>
      </c>
      <c r="B393" s="13">
        <f t="shared" si="5"/>
      </c>
      <c r="C393" s="14">
        <f>IF(C392&gt;C$12,C392,IF(A392="T",C392+1,IF((DATE(YEAR(C392),MONTH(C392)+C$10,DAY(C392)))&lt;C$12,(DATE(YEAR(C392),MONTH(C392)+C$10,DAY(C392))),C$12)))</f>
        <v>42371</v>
      </c>
      <c r="D393" s="14"/>
      <c r="E393" s="15">
        <f>IF(A393="I",C$4*C$6*(_XLL.FRAZIONE.ANNO(C392,C393,C$14))*(1-C$7),IF(A393="R",IF(A392="I",C$4*C$6*(_XLL.FRAZIONE.ANNO(C392,C$12,C$14))*(1-C$7),IF(A393="R",IF(A392="Q",C$4*C$6*(_XLL.FRAZIONE.ANNO(C$11,C393,C$14))*(1-C$7)))),IF(A393="C",C$4*C$13/100,IF(A393="T",-(C$13-C$5)*C$4/100*C$7,0))))</f>
        <v>0</v>
      </c>
      <c r="F393" s="15"/>
      <c r="G393" s="15"/>
      <c r="H393" s="15"/>
      <c r="I393" s="13" t="str">
        <f>IF(A393&lt;&gt;"",C393-$C$20," ")</f>
        <v> </v>
      </c>
      <c r="J393" s="31">
        <f>IF(A393&lt;&gt;"",E393/(1+$M$39)^(I393/365),"")</f>
      </c>
    </row>
    <row r="394" spans="1:10" s="13" customFormat="1" ht="11.25">
      <c r="A394" s="12">
        <f>IF(A393="I",IF(C394&lt;C$12,"I","R"),IF(A393="R","C",IF(A393="C","T",IF(A393="T","",""))))</f>
      </c>
      <c r="B394" s="13">
        <f t="shared" si="5"/>
      </c>
      <c r="C394" s="14">
        <f>IF(C393&gt;C$12,C393,IF(A393="T",C393+1,IF((DATE(YEAR(C393),MONTH(C393)+C$10,DAY(C393)))&lt;C$12,(DATE(YEAR(C393),MONTH(C393)+C$10,DAY(C393))),C$12)))</f>
        <v>42371</v>
      </c>
      <c r="D394" s="14"/>
      <c r="E394" s="15">
        <f>IF(A394="I",C$4*C$6*(_XLL.FRAZIONE.ANNO(C393,C394,C$14))*(1-C$7),IF(A394="R",IF(A393="I",C$4*C$6*(_XLL.FRAZIONE.ANNO(C393,C$12,C$14))*(1-C$7),IF(A394="R",IF(A393="Q",C$4*C$6*(_XLL.FRAZIONE.ANNO(C$11,C394,C$14))*(1-C$7)))),IF(A394="C",C$4*C$13/100,IF(A394="T",-(C$13-C$5)*C$4/100*C$7,0))))</f>
        <v>0</v>
      </c>
      <c r="F394" s="15"/>
      <c r="G394" s="15"/>
      <c r="H394" s="15"/>
      <c r="I394" s="13" t="str">
        <f>IF(A394&lt;&gt;"",C394-$C$20," ")</f>
        <v> </v>
      </c>
      <c r="J394" s="31">
        <f>IF(A394&lt;&gt;"",E394/(1+$M$39)^(I394/365),"")</f>
      </c>
    </row>
    <row r="395" spans="1:10" s="13" customFormat="1" ht="11.25">
      <c r="A395" s="12">
        <f>IF(A394="I",IF(C395&lt;C$12,"I","R"),IF(A394="R","C",IF(A394="C","T",IF(A394="T","",""))))</f>
      </c>
      <c r="B395" s="13">
        <f t="shared" si="5"/>
      </c>
      <c r="C395" s="14">
        <f>IF(C394&gt;C$12,C394,IF(A394="T",C394+1,IF((DATE(YEAR(C394),MONTH(C394)+C$10,DAY(C394)))&lt;C$12,(DATE(YEAR(C394),MONTH(C394)+C$10,DAY(C394))),C$12)))</f>
        <v>42371</v>
      </c>
      <c r="D395" s="14"/>
      <c r="E395" s="15">
        <f>IF(A395="I",C$4*C$6*(_XLL.FRAZIONE.ANNO(C394,C395,C$14))*(1-C$7),IF(A395="R",IF(A394="I",C$4*C$6*(_XLL.FRAZIONE.ANNO(C394,C$12,C$14))*(1-C$7),IF(A395="R",IF(A394="Q",C$4*C$6*(_XLL.FRAZIONE.ANNO(C$11,C395,C$14))*(1-C$7)))),IF(A395="C",C$4*C$13/100,IF(A395="T",-(C$13-C$5)*C$4/100*C$7,0))))</f>
        <v>0</v>
      </c>
      <c r="F395" s="15"/>
      <c r="G395" s="15"/>
      <c r="H395" s="15"/>
      <c r="I395" s="13" t="str">
        <f>IF(A395&lt;&gt;"",C395-$C$20," ")</f>
        <v> </v>
      </c>
      <c r="J395" s="31">
        <f>IF(A395&lt;&gt;"",E395/(1+$M$39)^(I395/365),"")</f>
      </c>
    </row>
    <row r="396" spans="1:10" s="13" customFormat="1" ht="11.25">
      <c r="A396" s="12">
        <f>IF(A395="I",IF(C396&lt;C$12,"I","R"),IF(A395="R","C",IF(A395="C","T",IF(A395="T","",""))))</f>
      </c>
      <c r="B396" s="13">
        <f t="shared" si="5"/>
      </c>
      <c r="C396" s="14">
        <f>IF(C395&gt;C$12,C395,IF(A395="T",C395+1,IF((DATE(YEAR(C395),MONTH(C395)+C$10,DAY(C395)))&lt;C$12,(DATE(YEAR(C395),MONTH(C395)+C$10,DAY(C395))),C$12)))</f>
        <v>42371</v>
      </c>
      <c r="D396" s="14"/>
      <c r="E396" s="15">
        <f>IF(A396="I",C$4*C$6*(_XLL.FRAZIONE.ANNO(C395,C396,C$14))*(1-C$7),IF(A396="R",IF(A395="I",C$4*C$6*(_XLL.FRAZIONE.ANNO(C395,C$12,C$14))*(1-C$7),IF(A396="R",IF(A395="Q",C$4*C$6*(_XLL.FRAZIONE.ANNO(C$11,C396,C$14))*(1-C$7)))),IF(A396="C",C$4*C$13/100,IF(A396="T",-(C$13-C$5)*C$4/100*C$7,0))))</f>
        <v>0</v>
      </c>
      <c r="F396" s="15"/>
      <c r="G396" s="15"/>
      <c r="H396" s="15"/>
      <c r="I396" s="13" t="str">
        <f>IF(A396&lt;&gt;"",C396-$C$20," ")</f>
        <v> </v>
      </c>
      <c r="J396" s="31">
        <f>IF(A396&lt;&gt;"",E396/(1+$M$39)^(I396/365),"")</f>
      </c>
    </row>
    <row r="397" spans="1:10" s="13" customFormat="1" ht="11.25">
      <c r="A397" s="12">
        <f>IF(A396="I",IF(C397&lt;C$12,"I","R"),IF(A396="R","C",IF(A396="C","T",IF(A396="T","",""))))</f>
      </c>
      <c r="B397" s="13">
        <f t="shared" si="5"/>
      </c>
      <c r="C397" s="14">
        <f>IF(C396&gt;C$12,C396,IF(A396="T",C396+1,IF((DATE(YEAR(C396),MONTH(C396)+C$10,DAY(C396)))&lt;C$12,(DATE(YEAR(C396),MONTH(C396)+C$10,DAY(C396))),C$12)))</f>
        <v>42371</v>
      </c>
      <c r="D397" s="14"/>
      <c r="E397" s="15">
        <f>IF(A397="I",C$4*C$6*(_XLL.FRAZIONE.ANNO(C396,C397,C$14))*(1-C$7),IF(A397="R",IF(A396="I",C$4*C$6*(_XLL.FRAZIONE.ANNO(C396,C$12,C$14))*(1-C$7),IF(A397="R",IF(A396="Q",C$4*C$6*(_XLL.FRAZIONE.ANNO(C$11,C397,C$14))*(1-C$7)))),IF(A397="C",C$4*C$13/100,IF(A397="T",-(C$13-C$5)*C$4/100*C$7,0))))</f>
        <v>0</v>
      </c>
      <c r="F397" s="15"/>
      <c r="G397" s="15"/>
      <c r="H397" s="15"/>
      <c r="I397" s="13" t="str">
        <f>IF(A397&lt;&gt;"",C397-$C$20," ")</f>
        <v> </v>
      </c>
      <c r="J397" s="31">
        <f>IF(A397&lt;&gt;"",E397/(1+$M$39)^(I397/365),"")</f>
      </c>
    </row>
    <row r="398" spans="1:10" s="13" customFormat="1" ht="11.25">
      <c r="A398" s="12">
        <f>IF(A397="I",IF(C398&lt;C$12,"I","R"),IF(A397="R","C",IF(A397="C","T",IF(A397="T","",""))))</f>
      </c>
      <c r="B398" s="13">
        <f t="shared" si="5"/>
      </c>
      <c r="C398" s="14">
        <f>IF(C397&gt;C$12,C397,IF(A397="T",C397+1,IF((DATE(YEAR(C397),MONTH(C397)+C$10,DAY(C397)))&lt;C$12,(DATE(YEAR(C397),MONTH(C397)+C$10,DAY(C397))),C$12)))</f>
        <v>42371</v>
      </c>
      <c r="D398" s="14"/>
      <c r="E398" s="15">
        <f>IF(A398="I",C$4*C$6*(_XLL.FRAZIONE.ANNO(C397,C398,C$14))*(1-C$7),IF(A398="R",IF(A397="I",C$4*C$6*(_XLL.FRAZIONE.ANNO(C397,C$12,C$14))*(1-C$7),IF(A398="R",IF(A397="Q",C$4*C$6*(_XLL.FRAZIONE.ANNO(C$11,C398,C$14))*(1-C$7)))),IF(A398="C",C$4*C$13/100,IF(A398="T",-(C$13-C$5)*C$4/100*C$7,0))))</f>
        <v>0</v>
      </c>
      <c r="F398" s="15"/>
      <c r="G398" s="15"/>
      <c r="H398" s="15"/>
      <c r="I398" s="13" t="str">
        <f>IF(A398&lt;&gt;"",C398-$C$20," ")</f>
        <v> </v>
      </c>
      <c r="J398" s="31">
        <f>IF(A398&lt;&gt;"",E398/(1+$M$39)^(I398/365),"")</f>
      </c>
    </row>
    <row r="399" spans="1:10" s="13" customFormat="1" ht="11.25">
      <c r="A399" s="12">
        <f>IF(A398="I",IF(C399&lt;C$12,"I","R"),IF(A398="R","C",IF(A398="C","T",IF(A398="T","",""))))</f>
      </c>
      <c r="B399" s="13">
        <f t="shared" si="5"/>
      </c>
      <c r="C399" s="14">
        <f>IF(C398&gt;C$12,C398,IF(A398="T",C398+1,IF((DATE(YEAR(C398),MONTH(C398)+C$10,DAY(C398)))&lt;C$12,(DATE(YEAR(C398),MONTH(C398)+C$10,DAY(C398))),C$12)))</f>
        <v>42371</v>
      </c>
      <c r="D399" s="14"/>
      <c r="E399" s="15">
        <f>IF(A399="I",C$4*C$6*(_XLL.FRAZIONE.ANNO(C398,C399,C$14))*(1-C$7),IF(A399="R",IF(A398="I",C$4*C$6*(_XLL.FRAZIONE.ANNO(C398,C$12,C$14))*(1-C$7),IF(A399="R",IF(A398="Q",C$4*C$6*(_XLL.FRAZIONE.ANNO(C$11,C399,C$14))*(1-C$7)))),IF(A399="C",C$4*C$13/100,IF(A399="T",-(C$13-C$5)*C$4/100*C$7,0))))</f>
        <v>0</v>
      </c>
      <c r="F399" s="15"/>
      <c r="G399" s="15"/>
      <c r="H399" s="15"/>
      <c r="I399" s="13" t="str">
        <f>IF(A399&lt;&gt;"",C399-$C$20," ")</f>
        <v> </v>
      </c>
      <c r="J399" s="31">
        <f>IF(A399&lt;&gt;"",E399/(1+$M$39)^(I399/365),"")</f>
      </c>
    </row>
    <row r="400" spans="1:10" s="13" customFormat="1" ht="11.25">
      <c r="A400" s="12">
        <f>IF(A399="I",IF(C400&lt;C$12,"I","R"),IF(A399="R","C",IF(A399="C","T",IF(A399="T","",""))))</f>
      </c>
      <c r="B400" s="13">
        <f t="shared" si="5"/>
      </c>
      <c r="C400" s="14">
        <f>IF(C399&gt;C$12,C399,IF(A399="T",C399+1,IF((DATE(YEAR(C399),MONTH(C399)+C$10,DAY(C399)))&lt;C$12,(DATE(YEAR(C399),MONTH(C399)+C$10,DAY(C399))),C$12)))</f>
        <v>42371</v>
      </c>
      <c r="D400" s="14"/>
      <c r="E400" s="15">
        <f>IF(A400="I",C$4*C$6*(_XLL.FRAZIONE.ANNO(C399,C400,C$14))*(1-C$7),IF(A400="R",IF(A399="I",C$4*C$6*(_XLL.FRAZIONE.ANNO(C399,C$12,C$14))*(1-C$7),IF(A400="R",IF(A399="Q",C$4*C$6*(_XLL.FRAZIONE.ANNO(C$11,C400,C$14))*(1-C$7)))),IF(A400="C",C$4*C$13/100,IF(A400="T",-(C$13-C$5)*C$4/100*C$7,0))))</f>
        <v>0</v>
      </c>
      <c r="F400" s="15"/>
      <c r="G400" s="15"/>
      <c r="H400" s="15"/>
      <c r="I400" s="13" t="str">
        <f>IF(A400&lt;&gt;"",C400-$C$20," ")</f>
        <v> </v>
      </c>
      <c r="J400" s="31">
        <f>IF(A400&lt;&gt;"",E400/(1+$M$39)^(I400/365),"")</f>
      </c>
    </row>
    <row r="401" spans="1:10" s="13" customFormat="1" ht="11.25">
      <c r="A401" s="12">
        <f>IF(A400="I",IF(C401&lt;C$12,"I","R"),IF(A400="R","C",IF(A400="C","T",IF(A400="T","",""))))</f>
      </c>
      <c r="B401" s="13">
        <f t="shared" si="5"/>
      </c>
      <c r="C401" s="14">
        <f>IF(C400&gt;C$12,C400,IF(A400="T",C400+1,IF((DATE(YEAR(C400),MONTH(C400)+C$10,DAY(C400)))&lt;C$12,(DATE(YEAR(C400),MONTH(C400)+C$10,DAY(C400))),C$12)))</f>
        <v>42371</v>
      </c>
      <c r="D401" s="14"/>
      <c r="E401" s="15">
        <f>IF(A401="I",C$4*C$6*(_XLL.FRAZIONE.ANNO(C400,C401,C$14))*(1-C$7),IF(A401="R",IF(A400="I",C$4*C$6*(_XLL.FRAZIONE.ANNO(C400,C$12,C$14))*(1-C$7),IF(A401="R",IF(A400="Q",C$4*C$6*(_XLL.FRAZIONE.ANNO(C$11,C401,C$14))*(1-C$7)))),IF(A401="C",C$4*C$13/100,IF(A401="T",-(C$13-C$5)*C$4/100*C$7,0))))</f>
        <v>0</v>
      </c>
      <c r="F401" s="15"/>
      <c r="G401" s="15"/>
      <c r="H401" s="15"/>
      <c r="I401" s="13" t="str">
        <f>IF(A401&lt;&gt;"",C401-$C$20," ")</f>
        <v> </v>
      </c>
      <c r="J401" s="31">
        <f>IF(A401&lt;&gt;"",E401/(1+$M$39)^(I401/365),"")</f>
      </c>
    </row>
    <row r="402" spans="1:10" s="13" customFormat="1" ht="11.25">
      <c r="A402" s="12"/>
      <c r="B402" s="13">
        <f t="shared" si="5"/>
      </c>
      <c r="C402" s="34"/>
      <c r="D402" s="34"/>
      <c r="J402" s="31"/>
    </row>
    <row r="403" spans="1:10" s="13" customFormat="1" ht="11.25">
      <c r="A403" s="12"/>
      <c r="B403" s="13">
        <f t="shared" si="5"/>
      </c>
      <c r="C403" s="34"/>
      <c r="D403" s="34"/>
      <c r="J403" s="31"/>
    </row>
    <row r="404" spans="1:10" s="13" customFormat="1" ht="11.25">
      <c r="A404" s="12"/>
      <c r="B404" s="13">
        <f t="shared" si="5"/>
      </c>
      <c r="C404" s="34"/>
      <c r="D404" s="34"/>
      <c r="J404" s="31"/>
    </row>
    <row r="405" spans="1:10" s="13" customFormat="1" ht="11.25">
      <c r="A405" s="12"/>
      <c r="B405" s="13">
        <f t="shared" si="5"/>
      </c>
      <c r="C405" s="34"/>
      <c r="D405" s="34"/>
      <c r="J405" s="31"/>
    </row>
    <row r="406" spans="1:10" s="13" customFormat="1" ht="11.25">
      <c r="A406" s="12"/>
      <c r="B406" s="13">
        <f t="shared" si="5"/>
      </c>
      <c r="C406" s="34"/>
      <c r="D406" s="34"/>
      <c r="J406" s="31"/>
    </row>
    <row r="407" spans="1:10" s="13" customFormat="1" ht="11.25">
      <c r="A407" s="12"/>
      <c r="B407" s="13">
        <f t="shared" si="5"/>
      </c>
      <c r="C407" s="34"/>
      <c r="D407" s="34"/>
      <c r="J407" s="31"/>
    </row>
    <row r="408" spans="1:10" s="13" customFormat="1" ht="11.25">
      <c r="A408" s="12"/>
      <c r="B408" s="13">
        <f aca="true" t="shared" si="6" ref="B408:B427">IF(A408="I","Cedola netta",IF(A408="R","Interessi maturati a data scadenza",IF(A408="C","Capitale",IF(A408="T","Tassazione capital gain",""))))</f>
      </c>
      <c r="C408" s="34"/>
      <c r="D408" s="34"/>
      <c r="J408" s="31"/>
    </row>
    <row r="409" spans="1:10" s="13" customFormat="1" ht="11.25">
      <c r="A409" s="12"/>
      <c r="B409" s="13">
        <f t="shared" si="6"/>
      </c>
      <c r="C409" s="34"/>
      <c r="D409" s="34"/>
      <c r="J409" s="31"/>
    </row>
    <row r="410" spans="1:10" s="13" customFormat="1" ht="11.25">
      <c r="A410" s="12"/>
      <c r="B410" s="13">
        <f t="shared" si="6"/>
      </c>
      <c r="C410" s="34"/>
      <c r="D410" s="34"/>
      <c r="J410" s="31"/>
    </row>
    <row r="411" spans="1:10" s="13" customFormat="1" ht="11.25">
      <c r="A411" s="12"/>
      <c r="B411" s="13">
        <f t="shared" si="6"/>
      </c>
      <c r="C411" s="34"/>
      <c r="D411" s="34"/>
      <c r="J411" s="31"/>
    </row>
    <row r="412" spans="1:10" s="13" customFormat="1" ht="11.25">
      <c r="A412" s="12"/>
      <c r="B412" s="13">
        <f t="shared" si="6"/>
      </c>
      <c r="C412" s="34"/>
      <c r="D412" s="34"/>
      <c r="J412" s="31"/>
    </row>
    <row r="413" spans="1:10" s="13" customFormat="1" ht="11.25">
      <c r="A413" s="12"/>
      <c r="B413" s="13">
        <f t="shared" si="6"/>
      </c>
      <c r="C413" s="34"/>
      <c r="D413" s="34"/>
      <c r="J413" s="31"/>
    </row>
    <row r="414" spans="1:10" s="13" customFormat="1" ht="11.25">
      <c r="A414" s="12"/>
      <c r="B414" s="13">
        <f t="shared" si="6"/>
      </c>
      <c r="C414" s="34"/>
      <c r="D414" s="34"/>
      <c r="J414" s="31"/>
    </row>
    <row r="415" spans="1:10" s="13" customFormat="1" ht="11.25">
      <c r="A415" s="12"/>
      <c r="B415" s="13">
        <f t="shared" si="6"/>
      </c>
      <c r="C415" s="34"/>
      <c r="D415" s="34"/>
      <c r="J415" s="31"/>
    </row>
    <row r="416" spans="1:10" s="13" customFormat="1" ht="11.25">
      <c r="A416" s="12"/>
      <c r="B416" s="13">
        <f t="shared" si="6"/>
      </c>
      <c r="C416" s="34"/>
      <c r="D416" s="34"/>
      <c r="J416" s="31"/>
    </row>
    <row r="417" spans="1:10" s="13" customFormat="1" ht="11.25">
      <c r="A417" s="12"/>
      <c r="B417" s="13">
        <f t="shared" si="6"/>
      </c>
      <c r="C417" s="34"/>
      <c r="D417" s="34"/>
      <c r="J417" s="31"/>
    </row>
    <row r="418" spans="1:10" s="13" customFormat="1" ht="11.25">
      <c r="A418" s="12"/>
      <c r="B418" s="13">
        <f t="shared" si="6"/>
      </c>
      <c r="C418" s="34"/>
      <c r="D418" s="34"/>
      <c r="J418" s="31"/>
    </row>
    <row r="419" spans="1:10" s="13" customFormat="1" ht="11.25">
      <c r="A419" s="12"/>
      <c r="B419" s="13">
        <f t="shared" si="6"/>
      </c>
      <c r="C419" s="34"/>
      <c r="D419" s="34"/>
      <c r="J419" s="31"/>
    </row>
    <row r="420" spans="1:10" s="13" customFormat="1" ht="11.25">
      <c r="A420" s="12"/>
      <c r="B420" s="13">
        <f t="shared" si="6"/>
      </c>
      <c r="C420" s="34"/>
      <c r="D420" s="34"/>
      <c r="J420" s="31"/>
    </row>
    <row r="421" spans="1:10" s="13" customFormat="1" ht="11.25">
      <c r="A421" s="12"/>
      <c r="B421" s="13">
        <f t="shared" si="6"/>
      </c>
      <c r="C421" s="34"/>
      <c r="D421" s="34"/>
      <c r="J421" s="31"/>
    </row>
    <row r="422" spans="1:10" s="13" customFormat="1" ht="11.25">
      <c r="A422" s="12"/>
      <c r="B422" s="13">
        <f t="shared" si="6"/>
      </c>
      <c r="C422" s="34"/>
      <c r="D422" s="34"/>
      <c r="J422" s="31"/>
    </row>
    <row r="423" spans="1:10" s="13" customFormat="1" ht="11.25">
      <c r="A423" s="12"/>
      <c r="B423" s="13">
        <f t="shared" si="6"/>
      </c>
      <c r="C423" s="34"/>
      <c r="D423" s="34"/>
      <c r="J423" s="31"/>
    </row>
    <row r="424" spans="1:10" s="13" customFormat="1" ht="11.25">
      <c r="A424" s="12"/>
      <c r="B424" s="13">
        <f t="shared" si="6"/>
      </c>
      <c r="C424" s="34"/>
      <c r="D424" s="34"/>
      <c r="J424" s="31"/>
    </row>
    <row r="425" spans="1:10" s="13" customFormat="1" ht="11.25">
      <c r="A425" s="12"/>
      <c r="B425" s="13">
        <f t="shared" si="6"/>
      </c>
      <c r="C425" s="34"/>
      <c r="D425" s="34"/>
      <c r="J425" s="31"/>
    </row>
    <row r="426" spans="1:10" s="13" customFormat="1" ht="11.25">
      <c r="A426" s="12"/>
      <c r="B426" s="13">
        <f t="shared" si="6"/>
      </c>
      <c r="C426" s="34"/>
      <c r="D426" s="34"/>
      <c r="J426" s="31"/>
    </row>
    <row r="427" spans="1:10" s="13" customFormat="1" ht="11.25">
      <c r="A427" s="12"/>
      <c r="B427" s="13">
        <f t="shared" si="6"/>
      </c>
      <c r="C427" s="34"/>
      <c r="D427" s="34"/>
      <c r="J427" s="31"/>
    </row>
    <row r="428" spans="1:10" s="13" customFormat="1" ht="11.25">
      <c r="A428" s="12"/>
      <c r="C428" s="34"/>
      <c r="D428" s="34"/>
      <c r="J428" s="31"/>
    </row>
    <row r="429" spans="1:10" s="13" customFormat="1" ht="11.25">
      <c r="A429" s="12"/>
      <c r="C429" s="34"/>
      <c r="D429" s="34"/>
      <c r="J429" s="31"/>
    </row>
    <row r="430" spans="1:10" s="13" customFormat="1" ht="11.25">
      <c r="A430" s="12"/>
      <c r="C430" s="34"/>
      <c r="D430" s="34"/>
      <c r="J430" s="31"/>
    </row>
    <row r="431" spans="1:10" s="13" customFormat="1" ht="11.25">
      <c r="A431" s="12"/>
      <c r="C431" s="34"/>
      <c r="D431" s="34"/>
      <c r="J431" s="31"/>
    </row>
    <row r="432" spans="1:10" s="13" customFormat="1" ht="11.25">
      <c r="A432" s="12"/>
      <c r="C432" s="34"/>
      <c r="D432" s="34"/>
      <c r="J432" s="31"/>
    </row>
    <row r="433" spans="1:10" s="13" customFormat="1" ht="11.25">
      <c r="A433" s="12"/>
      <c r="C433" s="34"/>
      <c r="D433" s="34"/>
      <c r="J433" s="31"/>
    </row>
    <row r="434" spans="1:10" s="13" customFormat="1" ht="11.25">
      <c r="A434" s="12"/>
      <c r="C434" s="34"/>
      <c r="D434" s="34"/>
      <c r="J434" s="31"/>
    </row>
    <row r="435" spans="1:10" s="13" customFormat="1" ht="11.25">
      <c r="A435" s="12"/>
      <c r="C435" s="34"/>
      <c r="D435" s="34"/>
      <c r="J435" s="31"/>
    </row>
    <row r="436" spans="1:10" s="13" customFormat="1" ht="11.25">
      <c r="A436" s="12"/>
      <c r="C436" s="34"/>
      <c r="D436" s="34"/>
      <c r="J436" s="31"/>
    </row>
    <row r="437" spans="1:10" s="13" customFormat="1" ht="11.25">
      <c r="A437" s="12"/>
      <c r="C437" s="34"/>
      <c r="D437" s="34"/>
      <c r="J437" s="31"/>
    </row>
    <row r="438" spans="1:10" s="13" customFormat="1" ht="11.25">
      <c r="A438" s="12"/>
      <c r="C438" s="34"/>
      <c r="D438" s="34"/>
      <c r="J438" s="31"/>
    </row>
    <row r="439" spans="1:10" s="13" customFormat="1" ht="11.25">
      <c r="A439" s="12"/>
      <c r="C439" s="34"/>
      <c r="D439" s="34"/>
      <c r="J439" s="31"/>
    </row>
    <row r="440" spans="1:10" s="13" customFormat="1" ht="11.25">
      <c r="A440" s="12"/>
      <c r="C440" s="34"/>
      <c r="D440" s="34"/>
      <c r="J440" s="31"/>
    </row>
    <row r="441" spans="1:10" s="13" customFormat="1" ht="11.25">
      <c r="A441" s="12"/>
      <c r="C441" s="34"/>
      <c r="D441" s="34"/>
      <c r="J441" s="31"/>
    </row>
    <row r="442" spans="1:10" s="13" customFormat="1" ht="11.25">
      <c r="A442" s="12"/>
      <c r="C442" s="34"/>
      <c r="D442" s="34"/>
      <c r="J442" s="31"/>
    </row>
    <row r="443" spans="1:10" s="13" customFormat="1" ht="11.25">
      <c r="A443" s="12"/>
      <c r="C443" s="34"/>
      <c r="D443" s="34"/>
      <c r="J443" s="31"/>
    </row>
    <row r="444" spans="1:10" s="13" customFormat="1" ht="11.25">
      <c r="A444" s="12"/>
      <c r="C444" s="34"/>
      <c r="D444" s="34"/>
      <c r="J444" s="31"/>
    </row>
    <row r="445" spans="1:10" s="13" customFormat="1" ht="11.25">
      <c r="A445" s="12"/>
      <c r="C445" s="34"/>
      <c r="D445" s="34"/>
      <c r="J445" s="31"/>
    </row>
    <row r="446" spans="1:10" s="13" customFormat="1" ht="11.25">
      <c r="A446" s="12"/>
      <c r="C446" s="34"/>
      <c r="D446" s="34"/>
      <c r="J446" s="31"/>
    </row>
    <row r="447" spans="1:10" s="13" customFormat="1" ht="11.25">
      <c r="A447" s="12"/>
      <c r="C447" s="34"/>
      <c r="D447" s="34"/>
      <c r="J447" s="31"/>
    </row>
    <row r="448" spans="1:10" s="13" customFormat="1" ht="11.25">
      <c r="A448" s="12"/>
      <c r="C448" s="34"/>
      <c r="D448" s="34"/>
      <c r="J448" s="31"/>
    </row>
    <row r="449" spans="1:10" s="13" customFormat="1" ht="11.25">
      <c r="A449" s="12"/>
      <c r="C449" s="34"/>
      <c r="D449" s="34"/>
      <c r="J449" s="31"/>
    </row>
    <row r="450" spans="1:10" s="13" customFormat="1" ht="11.25">
      <c r="A450" s="12"/>
      <c r="C450" s="34"/>
      <c r="D450" s="34"/>
      <c r="J450" s="31"/>
    </row>
    <row r="451" spans="1:10" s="13" customFormat="1" ht="11.25">
      <c r="A451" s="12"/>
      <c r="C451" s="34"/>
      <c r="D451" s="34"/>
      <c r="J451" s="31"/>
    </row>
    <row r="452" spans="1:10" s="13" customFormat="1" ht="11.25">
      <c r="A452" s="12"/>
      <c r="C452" s="34"/>
      <c r="D452" s="34"/>
      <c r="J452" s="31"/>
    </row>
    <row r="453" spans="1:10" s="13" customFormat="1" ht="11.25">
      <c r="A453" s="12"/>
      <c r="C453" s="34"/>
      <c r="D453" s="34"/>
      <c r="J453" s="31"/>
    </row>
    <row r="454" spans="1:10" s="13" customFormat="1" ht="11.25">
      <c r="A454" s="12"/>
      <c r="C454" s="34"/>
      <c r="D454" s="34"/>
      <c r="J454" s="31"/>
    </row>
    <row r="455" spans="1:10" s="13" customFormat="1" ht="11.25">
      <c r="A455" s="12"/>
      <c r="C455" s="34"/>
      <c r="D455" s="34"/>
      <c r="J455" s="31"/>
    </row>
    <row r="456" spans="1:10" s="13" customFormat="1" ht="11.25">
      <c r="A456" s="12"/>
      <c r="C456" s="34"/>
      <c r="D456" s="34"/>
      <c r="J456" s="31"/>
    </row>
    <row r="457" spans="1:10" s="13" customFormat="1" ht="11.25">
      <c r="A457" s="12"/>
      <c r="C457" s="34"/>
      <c r="D457" s="34"/>
      <c r="J457" s="31"/>
    </row>
    <row r="458" spans="1:10" s="13" customFormat="1" ht="11.25">
      <c r="A458" s="12"/>
      <c r="C458" s="34"/>
      <c r="D458" s="34"/>
      <c r="J458" s="31"/>
    </row>
    <row r="459" spans="1:10" s="13" customFormat="1" ht="11.25">
      <c r="A459" s="12"/>
      <c r="C459" s="34"/>
      <c r="D459" s="34"/>
      <c r="J459" s="31"/>
    </row>
    <row r="460" spans="1:10" s="13" customFormat="1" ht="11.25">
      <c r="A460" s="12"/>
      <c r="C460" s="34"/>
      <c r="D460" s="34"/>
      <c r="J460" s="31"/>
    </row>
    <row r="461" spans="1:10" s="13" customFormat="1" ht="11.25">
      <c r="A461" s="12"/>
      <c r="C461" s="34"/>
      <c r="D461" s="34"/>
      <c r="J461" s="31"/>
    </row>
    <row r="462" spans="1:10" s="13" customFormat="1" ht="11.25">
      <c r="A462" s="12"/>
      <c r="C462" s="34"/>
      <c r="D462" s="34"/>
      <c r="J462" s="31"/>
    </row>
    <row r="463" spans="1:10" s="13" customFormat="1" ht="11.25">
      <c r="A463" s="12"/>
      <c r="C463" s="34"/>
      <c r="D463" s="34"/>
      <c r="J463" s="31"/>
    </row>
    <row r="464" spans="1:10" s="13" customFormat="1" ht="11.25">
      <c r="A464" s="12"/>
      <c r="C464" s="34"/>
      <c r="D464" s="34"/>
      <c r="J464" s="31"/>
    </row>
    <row r="465" spans="1:10" s="13" customFormat="1" ht="11.25">
      <c r="A465" s="12"/>
      <c r="C465" s="34"/>
      <c r="D465" s="34"/>
      <c r="J465" s="31"/>
    </row>
    <row r="466" spans="1:10" s="13" customFormat="1" ht="11.25">
      <c r="A466" s="12"/>
      <c r="C466" s="34"/>
      <c r="D466" s="34"/>
      <c r="J466" s="31"/>
    </row>
    <row r="467" spans="1:10" s="13" customFormat="1" ht="11.25">
      <c r="A467" s="12"/>
      <c r="C467" s="34"/>
      <c r="D467" s="34"/>
      <c r="J467" s="31"/>
    </row>
    <row r="468" spans="1:10" s="13" customFormat="1" ht="11.25">
      <c r="A468" s="12"/>
      <c r="C468" s="34"/>
      <c r="D468" s="34"/>
      <c r="J468" s="31"/>
    </row>
    <row r="469" spans="1:10" s="13" customFormat="1" ht="11.25">
      <c r="A469" s="12"/>
      <c r="C469" s="34"/>
      <c r="D469" s="34"/>
      <c r="J469" s="31"/>
    </row>
    <row r="470" spans="1:10" s="13" customFormat="1" ht="11.25">
      <c r="A470" s="12"/>
      <c r="C470" s="34"/>
      <c r="D470" s="34"/>
      <c r="J470" s="31"/>
    </row>
    <row r="471" spans="1:10" s="13" customFormat="1" ht="11.25">
      <c r="A471" s="12"/>
      <c r="C471" s="34"/>
      <c r="D471" s="34"/>
      <c r="J471" s="31"/>
    </row>
    <row r="472" spans="1:10" s="13" customFormat="1" ht="11.25">
      <c r="A472" s="12"/>
      <c r="C472" s="34"/>
      <c r="D472" s="34"/>
      <c r="J472" s="31"/>
    </row>
    <row r="473" spans="1:10" s="13" customFormat="1" ht="11.25">
      <c r="A473" s="12"/>
      <c r="C473" s="34"/>
      <c r="D473" s="34"/>
      <c r="J473" s="31"/>
    </row>
    <row r="474" spans="1:10" s="13" customFormat="1" ht="11.25">
      <c r="A474" s="12"/>
      <c r="C474" s="34"/>
      <c r="D474" s="34"/>
      <c r="J474" s="31"/>
    </row>
    <row r="475" spans="1:10" s="13" customFormat="1" ht="11.25">
      <c r="A475" s="12"/>
      <c r="C475" s="34"/>
      <c r="D475" s="34"/>
      <c r="J475" s="31"/>
    </row>
    <row r="476" spans="1:10" s="13" customFormat="1" ht="11.25">
      <c r="A476" s="12"/>
      <c r="C476" s="34"/>
      <c r="D476" s="34"/>
      <c r="J476" s="31"/>
    </row>
    <row r="477" spans="1:10" s="13" customFormat="1" ht="11.25">
      <c r="A477" s="12"/>
      <c r="C477" s="34"/>
      <c r="D477" s="34"/>
      <c r="J477" s="31"/>
    </row>
    <row r="478" spans="1:10" s="13" customFormat="1" ht="11.25">
      <c r="A478" s="12"/>
      <c r="C478" s="34"/>
      <c r="D478" s="34"/>
      <c r="J478" s="31"/>
    </row>
    <row r="479" spans="1:10" s="13" customFormat="1" ht="11.25">
      <c r="A479" s="12"/>
      <c r="C479" s="34"/>
      <c r="D479" s="34"/>
      <c r="J479" s="31"/>
    </row>
    <row r="480" spans="1:10" s="13" customFormat="1" ht="11.25">
      <c r="A480" s="12"/>
      <c r="C480" s="34"/>
      <c r="D480" s="34"/>
      <c r="J480" s="31"/>
    </row>
    <row r="481" spans="1:10" s="13" customFormat="1" ht="11.25">
      <c r="A481" s="12"/>
      <c r="C481" s="34"/>
      <c r="D481" s="34"/>
      <c r="J481" s="31"/>
    </row>
    <row r="482" spans="1:10" s="13" customFormat="1" ht="11.25">
      <c r="A482" s="12"/>
      <c r="C482" s="34"/>
      <c r="D482" s="34"/>
      <c r="J482" s="31"/>
    </row>
    <row r="483" spans="1:10" s="13" customFormat="1" ht="11.25">
      <c r="A483" s="12"/>
      <c r="C483" s="34"/>
      <c r="D483" s="34"/>
      <c r="J483" s="31"/>
    </row>
    <row r="484" spans="1:10" s="13" customFormat="1" ht="11.25">
      <c r="A484" s="12"/>
      <c r="C484" s="34"/>
      <c r="D484" s="34"/>
      <c r="J484" s="31"/>
    </row>
    <row r="485" spans="1:10" s="13" customFormat="1" ht="11.25">
      <c r="A485" s="12"/>
      <c r="C485" s="34"/>
      <c r="D485" s="34"/>
      <c r="J485" s="31"/>
    </row>
    <row r="486" spans="1:10" s="13" customFormat="1" ht="11.25">
      <c r="A486" s="12"/>
      <c r="C486" s="34"/>
      <c r="D486" s="34"/>
      <c r="J486" s="31"/>
    </row>
    <row r="487" spans="1:10" s="13" customFormat="1" ht="11.25">
      <c r="A487" s="12"/>
      <c r="C487" s="34"/>
      <c r="D487" s="34"/>
      <c r="J487" s="31"/>
    </row>
    <row r="488" spans="1:10" s="13" customFormat="1" ht="11.25">
      <c r="A488" s="12"/>
      <c r="C488" s="34"/>
      <c r="D488" s="34"/>
      <c r="J488" s="31"/>
    </row>
    <row r="489" spans="1:10" s="13" customFormat="1" ht="11.25">
      <c r="A489" s="12"/>
      <c r="C489" s="34"/>
      <c r="D489" s="34"/>
      <c r="J489" s="31"/>
    </row>
    <row r="490" spans="1:10" s="13" customFormat="1" ht="11.25">
      <c r="A490" s="12"/>
      <c r="C490" s="34"/>
      <c r="D490" s="34"/>
      <c r="J490" s="31"/>
    </row>
    <row r="491" spans="1:10" s="13" customFormat="1" ht="11.25">
      <c r="A491" s="12"/>
      <c r="C491" s="34"/>
      <c r="D491" s="34"/>
      <c r="J491" s="31"/>
    </row>
    <row r="492" spans="1:10" s="13" customFormat="1" ht="11.25">
      <c r="A492" s="12"/>
      <c r="C492" s="34"/>
      <c r="D492" s="34"/>
      <c r="J492" s="31"/>
    </row>
    <row r="493" spans="1:10" s="13" customFormat="1" ht="11.25">
      <c r="A493" s="12"/>
      <c r="C493" s="34"/>
      <c r="D493" s="34"/>
      <c r="J493" s="31"/>
    </row>
    <row r="494" spans="1:10" s="13" customFormat="1" ht="11.25">
      <c r="A494" s="12"/>
      <c r="C494" s="34"/>
      <c r="D494" s="34"/>
      <c r="J494" s="31"/>
    </row>
    <row r="495" spans="1:10" s="13" customFormat="1" ht="11.25">
      <c r="A495" s="12"/>
      <c r="C495" s="34"/>
      <c r="D495" s="34"/>
      <c r="J495" s="31"/>
    </row>
    <row r="496" spans="1:10" s="13" customFormat="1" ht="11.25">
      <c r="A496" s="12"/>
      <c r="C496" s="34"/>
      <c r="D496" s="34"/>
      <c r="J496" s="31"/>
    </row>
    <row r="497" spans="1:10" s="13" customFormat="1" ht="11.25">
      <c r="A497" s="12"/>
      <c r="C497" s="34"/>
      <c r="D497" s="34"/>
      <c r="J497" s="31"/>
    </row>
    <row r="498" spans="1:10" s="13" customFormat="1" ht="11.25">
      <c r="A498" s="12"/>
      <c r="C498" s="34"/>
      <c r="D498" s="34"/>
      <c r="J498" s="31"/>
    </row>
    <row r="499" spans="1:10" s="13" customFormat="1" ht="11.25">
      <c r="A499" s="12"/>
      <c r="C499" s="34"/>
      <c r="D499" s="34"/>
      <c r="J499" s="31"/>
    </row>
    <row r="500" spans="1:10" s="13" customFormat="1" ht="11.25">
      <c r="A500" s="12"/>
      <c r="C500" s="34"/>
      <c r="D500" s="34"/>
      <c r="J500" s="31"/>
    </row>
    <row r="501" spans="1:10" s="13" customFormat="1" ht="11.25">
      <c r="A501" s="12"/>
      <c r="C501" s="34"/>
      <c r="D501" s="34"/>
      <c r="J501" s="31"/>
    </row>
    <row r="502" spans="1:10" s="13" customFormat="1" ht="11.25">
      <c r="A502" s="12"/>
      <c r="C502" s="34"/>
      <c r="D502" s="34"/>
      <c r="J502" s="31"/>
    </row>
    <row r="503" spans="1:10" s="13" customFormat="1" ht="11.25">
      <c r="A503" s="12"/>
      <c r="C503" s="34"/>
      <c r="D503" s="34"/>
      <c r="J503" s="31"/>
    </row>
    <row r="504" spans="1:10" s="13" customFormat="1" ht="11.25">
      <c r="A504" s="12"/>
      <c r="C504" s="34"/>
      <c r="D504" s="34"/>
      <c r="J504" s="31"/>
    </row>
    <row r="505" spans="1:10" s="13" customFormat="1" ht="11.25">
      <c r="A505" s="12"/>
      <c r="C505" s="34"/>
      <c r="D505" s="34"/>
      <c r="J505" s="31"/>
    </row>
    <row r="506" spans="1:10" s="13" customFormat="1" ht="11.25">
      <c r="A506" s="12"/>
      <c r="C506" s="34"/>
      <c r="D506" s="34"/>
      <c r="J506" s="31"/>
    </row>
    <row r="507" spans="1:10" s="13" customFormat="1" ht="11.25">
      <c r="A507" s="12"/>
      <c r="C507" s="34"/>
      <c r="D507" s="34"/>
      <c r="J507" s="31"/>
    </row>
    <row r="508" spans="1:10" s="13" customFormat="1" ht="11.25">
      <c r="A508" s="12"/>
      <c r="C508" s="34"/>
      <c r="D508" s="34"/>
      <c r="J508" s="31"/>
    </row>
    <row r="509" spans="1:10" s="13" customFormat="1" ht="11.25">
      <c r="A509" s="12"/>
      <c r="C509" s="34"/>
      <c r="D509" s="34"/>
      <c r="J509" s="31"/>
    </row>
    <row r="510" spans="1:10" s="13" customFormat="1" ht="11.25">
      <c r="A510" s="12"/>
      <c r="C510" s="34"/>
      <c r="D510" s="34"/>
      <c r="J510" s="31"/>
    </row>
    <row r="511" spans="1:10" s="13" customFormat="1" ht="11.25">
      <c r="A511" s="12"/>
      <c r="C511" s="34"/>
      <c r="D511" s="34"/>
      <c r="J511" s="31"/>
    </row>
    <row r="512" spans="1:10" s="13" customFormat="1" ht="11.25">
      <c r="A512" s="12"/>
      <c r="C512" s="34"/>
      <c r="D512" s="34"/>
      <c r="J512" s="31"/>
    </row>
    <row r="513" spans="1:10" s="13" customFormat="1" ht="11.25">
      <c r="A513" s="12"/>
      <c r="C513" s="34"/>
      <c r="D513" s="34"/>
      <c r="J513" s="31"/>
    </row>
    <row r="514" spans="1:10" s="13" customFormat="1" ht="11.25">
      <c r="A514" s="12"/>
      <c r="C514" s="34"/>
      <c r="D514" s="34"/>
      <c r="J514" s="31"/>
    </row>
    <row r="515" spans="1:10" s="13" customFormat="1" ht="11.25">
      <c r="A515" s="12"/>
      <c r="C515" s="34"/>
      <c r="D515" s="34"/>
      <c r="J515" s="31"/>
    </row>
    <row r="516" spans="1:10" s="13" customFormat="1" ht="11.25">
      <c r="A516" s="12"/>
      <c r="C516" s="34"/>
      <c r="D516" s="34"/>
      <c r="J516" s="31"/>
    </row>
    <row r="517" spans="1:10" s="13" customFormat="1" ht="11.25">
      <c r="A517" s="12"/>
      <c r="C517" s="34"/>
      <c r="D517" s="34"/>
      <c r="J517" s="31"/>
    </row>
    <row r="518" spans="1:10" s="13" customFormat="1" ht="11.25">
      <c r="A518" s="12"/>
      <c r="C518" s="34"/>
      <c r="D518" s="34"/>
      <c r="J518" s="31"/>
    </row>
    <row r="519" spans="1:10" s="13" customFormat="1" ht="11.25">
      <c r="A519" s="12"/>
      <c r="C519" s="34"/>
      <c r="D519" s="34"/>
      <c r="J519" s="31"/>
    </row>
    <row r="520" spans="1:10" s="13" customFormat="1" ht="11.25">
      <c r="A520" s="12"/>
      <c r="C520" s="34"/>
      <c r="D520" s="34"/>
      <c r="J520" s="31"/>
    </row>
    <row r="521" spans="1:10" s="13" customFormat="1" ht="11.25">
      <c r="A521" s="12"/>
      <c r="C521" s="34"/>
      <c r="D521" s="34"/>
      <c r="J521" s="31"/>
    </row>
    <row r="522" spans="1:10" s="13" customFormat="1" ht="11.25">
      <c r="A522" s="12"/>
      <c r="C522" s="34"/>
      <c r="D522" s="34"/>
      <c r="J522" s="31"/>
    </row>
    <row r="523" spans="1:10" s="13" customFormat="1" ht="11.25">
      <c r="A523" s="12"/>
      <c r="C523" s="34"/>
      <c r="D523" s="34"/>
      <c r="J523" s="31"/>
    </row>
    <row r="524" spans="1:7" s="13" customFormat="1" ht="11.25">
      <c r="A524" s="12"/>
      <c r="C524" s="34"/>
      <c r="D524" s="34"/>
      <c r="G524" s="31"/>
    </row>
    <row r="525" spans="1:7" s="13" customFormat="1" ht="11.25">
      <c r="A525" s="12"/>
      <c r="C525" s="34"/>
      <c r="D525" s="34"/>
      <c r="G525" s="31"/>
    </row>
    <row r="526" spans="1:7" s="13" customFormat="1" ht="11.25">
      <c r="A526" s="12"/>
      <c r="C526" s="34"/>
      <c r="D526" s="34"/>
      <c r="G526" s="31"/>
    </row>
    <row r="527" spans="1:7" s="13" customFormat="1" ht="11.25">
      <c r="A527" s="12"/>
      <c r="C527" s="34"/>
      <c r="D527" s="34"/>
      <c r="G527" s="31"/>
    </row>
    <row r="528" spans="1:7" s="13" customFormat="1" ht="11.25">
      <c r="A528" s="12"/>
      <c r="C528" s="34"/>
      <c r="D528" s="34"/>
      <c r="G528" s="31"/>
    </row>
    <row r="529" spans="1:7" s="13" customFormat="1" ht="11.25">
      <c r="A529" s="12"/>
      <c r="C529" s="34"/>
      <c r="D529" s="34"/>
      <c r="G529" s="31"/>
    </row>
  </sheetData>
  <sheetProtection password="E9C7" sheet="1" objects="1" scenarios="1"/>
  <mergeCells count="3">
    <mergeCell ref="A1:H1"/>
    <mergeCell ref="E6:H6"/>
    <mergeCell ref="B17:E17"/>
  </mergeCells>
  <conditionalFormatting sqref="C23:D401">
    <cfRule type="cellIs" priority="2" dxfId="0" operator="greaterThan" stopIfTrue="1">
      <formula>$C$12</formula>
    </cfRule>
  </conditionalFormatting>
  <conditionalFormatting sqref="E20:H401">
    <cfRule type="cellIs" priority="1" dxfId="0" operator="equal" stopIfTrue="1">
      <formula>0</formula>
    </cfRule>
  </conditionalFormatting>
  <dataValidations count="11">
    <dataValidation type="list" showInputMessage="1" showErrorMessage="1" promptTitle="CALCOLO DEI GIORNI INTERESSI" prompt="Scegliere una voce dall'elenco:&#10;&#10;0 : Americana NASD  30/360&#10;1 : Effettiva / Effettiva&#10;2 : Effettiva / 360&#10;3 : Effettiva / 365&#10;4 : Met. Europea  30/360&#10;" errorTitle="SCEGLIERE UN METODO VALIDO !" error="Il modello deve sapere come vogliamo determinare i giorni per il calcolo degli interessi.&#10;Se avete dubbi potete scegliere 0 oppure consultare la guida alle funzioni delle date." sqref="C14">
      <formula1>"0,1,2,3,4"</formula1>
      <formula2>0</formula2>
    </dataValidation>
    <dataValidation type="decimal" allowBlank="1" showInputMessage="1" showErrorMessage="1" promptTitle="PREZZO DI SMOBILIZZO" prompt="Inserire il prezzo di rimborso a scadenza (100 se alla pari) o il prezzo di vendita al netto delle spese." errorTitle="PREZZO NON VALIDO" error="Il prezzo inserito non è valido; riprovare con un valore coerente!" sqref="C13">
      <formula1>10</formula1>
      <formula2>200</formula2>
    </dataValidation>
    <dataValidation type="list" allowBlank="1" showInputMessage="1" showErrorMessage="1" promptTitle="PERIODICITA' CEDOLA INTERESSI" prompt="Cliccare sulla freccia e scegliere un tipo di periodicità dall'elenco" sqref="C9">
      <formula1>"Semestrale,Trimestrale,Annuale,Mensile"</formula1>
    </dataValidation>
    <dataValidation type="date" operator="greaterThan" allowBlank="1" showInputMessage="1" showErrorMessage="1" promptTitle="DATA DI SCADENZA" prompt="Inserire la data di scadenza dell'investimento o la data di vendita dello stesso" errorTitle="DATA NON COERENTE" error="La data inserita non è valida, la data di scadenza dev'essere successiva a quella di acquisto." sqref="C12">
      <formula1>C3</formula1>
    </dataValidation>
    <dataValidation type="date" allowBlank="1" showInputMessage="1" showErrorMessage="1" promptTitle="DATA GODIMENTO" prompt="Inserire la data di decorrenza della cedola in corso di maturazione al momento dell'acquisto" errorTitle="DATA NON VALIDA!" error="Controllare la data inserita. La data non può essere successiva alla DATA DI ACQUISTO né anteriore di un periodo superiore all'anno alla DATA DI ACQUISTO" sqref="C11">
      <formula1>C3-365</formula1>
      <formula2>C3</formula2>
    </dataValidation>
    <dataValidation type="decimal" allowBlank="1" showInputMessage="1" showErrorMessage="1" promptTitle="TASSO ANNUO LORDO" prompt="Inserire il tasso di interesse lordo annuo" errorTitle="TASSO NON VALIDO" error="Inserire un tasso valido" sqref="C6">
      <formula1>0</formula1>
      <formula2>0.25</formula2>
    </dataValidation>
    <dataValidation type="decimal" allowBlank="1" showInputMessage="1" showErrorMessage="1" promptTitle="PREZZO DI ACQUISTO (base 100)" prompt="Inserire il prezzo di acquisto lordo dell'obbligazione" errorTitle="PREZZO DI ACQUISTO NON VALIDO" error="Il valore inserito non è coerente con un prezzo di acquisto (su 100).&#10;Riprovare con un valore corretto." sqref="C5">
      <formula1>1</formula1>
      <formula2>200</formula2>
    </dataValidation>
    <dataValidation type="decimal" allowBlank="1" showInputMessage="1" showErrorMessage="1" promptTitle="VALORE NOMINALE INVESTIMENTO" prompt="Inserire il valore nominale dell'obbligazione" errorTitle="VALORE NON CORRETTO" error="Inserire un valore numerico positivo e coerente. &#10;Riprovare con un valore corretto." sqref="C4">
      <formula1>0</formula1>
      <formula2>10000000000</formula2>
    </dataValidation>
    <dataValidation type="date" allowBlank="1" showInputMessage="1" showErrorMessage="1" promptTitle="DATA ACQUISTO TITOLO" prompt="Inserire la data di acquisto dell'obbligazione" errorTitle="DATA NON VALIDA !!!" error="La data inserita non è corretta!!!&#10;Riprovare con un'altra data valida." sqref="C3">
      <formula1>18613</formula1>
      <formula2>73097</formula2>
    </dataValidation>
    <dataValidation allowBlank="1" sqref="D3:D14">
      <formula1>0</formula1>
      <formula2>0</formula2>
    </dataValidation>
    <dataValidation type="decimal" allowBlank="1" showInputMessage="1" showErrorMessage="1" promptTitle="Ritenuta fiscale" prompt="Inserire la percentuale di imposta (12,50% se titolo di stato o assimilato; 20% altro)" errorTitle="Errore" error="Il dato inserito non è corretto." sqref="C7">
      <formula1>M7</formula1>
      <formula2>N7</formula2>
    </dataValidation>
  </dataValidations>
  <printOptions/>
  <pageMargins left="0.5201388888888889" right="0.4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Lucio</dc:creator>
  <cp:keywords/>
  <dc:description/>
  <cp:lastModifiedBy>Lucio Sgarabotto</cp:lastModifiedBy>
  <dcterms:created xsi:type="dcterms:W3CDTF">2010-09-15T17:50:09Z</dcterms:created>
  <dcterms:modified xsi:type="dcterms:W3CDTF">2011-10-28T10:27:10Z</dcterms:modified>
  <cp:category/>
  <cp:version/>
  <cp:contentType/>
  <cp:contentStatus/>
</cp:coreProperties>
</file>